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 activeTab="6"/>
  </bookViews>
  <sheets>
    <sheet name="Табл 1" sheetId="6" r:id="rId1"/>
    <sheet name="Табл 2" sheetId="14" r:id="rId2"/>
    <sheet name="Табл 3" sheetId="4" r:id="rId3"/>
    <sheet name="Табл 4" sheetId="13" r:id="rId4"/>
    <sheet name="Табл 5-7" sheetId="2" r:id="rId5"/>
    <sheet name="Табл 8-10" sheetId="8" r:id="rId6"/>
    <sheet name="Табл 11" sheetId="15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8" l="1"/>
  <c r="K25" i="8"/>
  <c r="K26" i="8"/>
  <c r="K27" i="8"/>
  <c r="K28" i="8"/>
  <c r="K29" i="8"/>
  <c r="K30" i="8"/>
  <c r="K31" i="8"/>
  <c r="K32" i="8"/>
  <c r="K33" i="8"/>
  <c r="L26" i="2" l="1"/>
  <c r="I11" i="2"/>
  <c r="I5" i="2"/>
  <c r="M20" i="4"/>
  <c r="M21" i="4"/>
  <c r="M22" i="4"/>
  <c r="M23" i="4"/>
  <c r="M19" i="4"/>
  <c r="P32" i="13"/>
  <c r="P33" i="13"/>
  <c r="P34" i="13"/>
  <c r="P35" i="13"/>
  <c r="P36" i="13"/>
  <c r="P37" i="13"/>
  <c r="P38" i="13"/>
  <c r="P31" i="13"/>
  <c r="I8" i="6" l="1"/>
  <c r="K7" i="14" l="1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31" i="14"/>
  <c r="K32" i="14"/>
  <c r="K33" i="14"/>
  <c r="K34" i="14"/>
  <c r="K35" i="14"/>
  <c r="K6" i="14"/>
  <c r="U35" i="14"/>
  <c r="T35" i="14"/>
  <c r="U34" i="14"/>
  <c r="T34" i="14"/>
  <c r="U33" i="14"/>
  <c r="T33" i="14"/>
  <c r="U32" i="14"/>
  <c r="T32" i="14"/>
  <c r="U31" i="14"/>
  <c r="T31" i="14"/>
  <c r="U26" i="14"/>
  <c r="T26" i="14"/>
  <c r="U25" i="14"/>
  <c r="T25" i="14"/>
  <c r="U24" i="14"/>
  <c r="T24" i="14"/>
  <c r="U23" i="14"/>
  <c r="T23" i="14"/>
  <c r="U22" i="14"/>
  <c r="T22" i="14"/>
  <c r="U21" i="14"/>
  <c r="T21" i="14"/>
  <c r="U20" i="14"/>
  <c r="T20" i="14"/>
  <c r="U19" i="14"/>
  <c r="T19" i="14"/>
  <c r="U18" i="14"/>
  <c r="T18" i="14"/>
  <c r="U17" i="14"/>
  <c r="T17" i="14"/>
  <c r="U16" i="14"/>
  <c r="T16" i="14"/>
  <c r="U15" i="14"/>
  <c r="T15" i="14"/>
  <c r="U14" i="14"/>
  <c r="T14" i="14"/>
  <c r="U13" i="14"/>
  <c r="T13" i="14"/>
  <c r="U12" i="14"/>
  <c r="T12" i="14"/>
  <c r="U11" i="14"/>
  <c r="T11" i="14"/>
  <c r="U10" i="14"/>
  <c r="T10" i="14"/>
  <c r="U9" i="14"/>
  <c r="T9" i="14"/>
  <c r="U8" i="14"/>
  <c r="T8" i="14"/>
  <c r="U7" i="14"/>
  <c r="T7" i="14"/>
  <c r="U6" i="14"/>
  <c r="T6" i="14"/>
  <c r="P24" i="13"/>
  <c r="P23" i="13"/>
  <c r="P22" i="13"/>
  <c r="P21" i="13"/>
  <c r="P20" i="13"/>
  <c r="P19" i="13"/>
  <c r="T29" i="14" l="1"/>
  <c r="T28" i="14"/>
  <c r="T27" i="14"/>
  <c r="T38" i="14"/>
  <c r="T37" i="14"/>
  <c r="T36" i="14"/>
  <c r="U36" i="14"/>
  <c r="U37" i="14"/>
  <c r="U38" i="14"/>
  <c r="U29" i="14"/>
  <c r="U28" i="14"/>
  <c r="U27" i="14"/>
  <c r="I9" i="6"/>
  <c r="I9" i="2" l="1"/>
  <c r="I10" i="2"/>
  <c r="I8" i="2"/>
  <c r="H9" i="2"/>
  <c r="H10" i="2"/>
  <c r="H8" i="2"/>
  <c r="I7" i="2" l="1"/>
  <c r="I6" i="2"/>
</calcChain>
</file>

<file path=xl/sharedStrings.xml><?xml version="1.0" encoding="utf-8"?>
<sst xmlns="http://schemas.openxmlformats.org/spreadsheetml/2006/main" count="517" uniqueCount="210">
  <si>
    <t xml:space="preserve">   No. </t>
  </si>
  <si>
    <t xml:space="preserve">   Ag    </t>
  </si>
  <si>
    <t xml:space="preserve">   Cu    </t>
  </si>
  <si>
    <t xml:space="preserve">   Hg    </t>
  </si>
  <si>
    <t xml:space="preserve">   Fe    </t>
  </si>
  <si>
    <t xml:space="preserve">  Total  </t>
  </si>
  <si>
    <t>2204/117.5</t>
  </si>
  <si>
    <t>2204/117.6</t>
  </si>
  <si>
    <t>XSb</t>
  </si>
  <si>
    <t>S</t>
  </si>
  <si>
    <t>Fe</t>
  </si>
  <si>
    <t>Co</t>
  </si>
  <si>
    <t>Ni</t>
  </si>
  <si>
    <t>Cu</t>
  </si>
  <si>
    <t>Zn</t>
  </si>
  <si>
    <t>As</t>
  </si>
  <si>
    <t>Se</t>
  </si>
  <si>
    <t>Ag</t>
  </si>
  <si>
    <t>Cd</t>
  </si>
  <si>
    <t>Sn</t>
  </si>
  <si>
    <t>Pb</t>
  </si>
  <si>
    <t>Bi</t>
  </si>
  <si>
    <t>Total</t>
  </si>
  <si>
    <t>NN-2204/117.6</t>
  </si>
  <si>
    <t xml:space="preserve">   Au    </t>
  </si>
  <si>
    <t>2204/101</t>
  </si>
  <si>
    <t>Айкинит</t>
  </si>
  <si>
    <t>&lt;0.09</t>
  </si>
  <si>
    <t>&lt;0.07</t>
  </si>
  <si>
    <t xml:space="preserve"> </t>
  </si>
  <si>
    <t xml:space="preserve">M1-9/15 Py </t>
  </si>
  <si>
    <t>(As+Sb)/S</t>
  </si>
  <si>
    <t>As/S</t>
  </si>
  <si>
    <t>Sb</t>
  </si>
  <si>
    <t>M1-9/15</t>
  </si>
  <si>
    <t>M1554/729.8</t>
  </si>
  <si>
    <t>М-6-4/16</t>
  </si>
  <si>
    <t xml:space="preserve">Н2204/117.5 </t>
  </si>
  <si>
    <t>Н2204/117.5</t>
  </si>
  <si>
    <t>N-2204/126</t>
  </si>
  <si>
    <t>CaO</t>
  </si>
  <si>
    <t>MnO</t>
  </si>
  <si>
    <t>FeO</t>
  </si>
  <si>
    <t>SrO</t>
  </si>
  <si>
    <t>Mn</t>
  </si>
  <si>
    <t>SiO2</t>
  </si>
  <si>
    <t>Новониколаевское</t>
  </si>
  <si>
    <t>Hg</t>
  </si>
  <si>
    <t>ZnS</t>
  </si>
  <si>
    <t>FeS</t>
  </si>
  <si>
    <t>CuS</t>
  </si>
  <si>
    <t>CdS</t>
  </si>
  <si>
    <t>M-7/244.6</t>
  </si>
  <si>
    <t>M-48/137.8</t>
  </si>
  <si>
    <t>Te</t>
  </si>
  <si>
    <t>Теллуровисмутит</t>
  </si>
  <si>
    <t>Цумоит</t>
  </si>
  <si>
    <t>Колорадоит</t>
  </si>
  <si>
    <t>In</t>
  </si>
  <si>
    <t>TiO2</t>
  </si>
  <si>
    <t>SnO2</t>
  </si>
  <si>
    <t>O</t>
  </si>
  <si>
    <t>Михеевское</t>
  </si>
  <si>
    <t xml:space="preserve">   In    </t>
  </si>
  <si>
    <t>№</t>
  </si>
  <si>
    <t>Sample</t>
  </si>
  <si>
    <t>No</t>
  </si>
  <si>
    <t>Примечания:</t>
  </si>
  <si>
    <t>* – энергодисперсионный анализ</t>
  </si>
  <si>
    <t>пустая клетка– содержания ниже предела обнаружения</t>
  </si>
  <si>
    <t>6*</t>
  </si>
  <si>
    <t>10*</t>
  </si>
  <si>
    <t>Профиль от центра к краю</t>
  </si>
  <si>
    <t>Предел обнаружения (3σ)</t>
  </si>
  <si>
    <t>Novonikolaevskoe</t>
  </si>
  <si>
    <t>No.</t>
  </si>
  <si>
    <t>As,at%</t>
  </si>
  <si>
    <t>1*</t>
  </si>
  <si>
    <t>2*</t>
  </si>
  <si>
    <t>3*</t>
  </si>
  <si>
    <t>16*</t>
  </si>
  <si>
    <t>21*</t>
  </si>
  <si>
    <t>26*</t>
  </si>
  <si>
    <t>29*</t>
  </si>
  <si>
    <t>4*</t>
  </si>
  <si>
    <t>34*</t>
  </si>
  <si>
    <t>35*</t>
  </si>
  <si>
    <r>
      <t>Электронное приложение. Таблица 1.</t>
    </r>
    <r>
      <rPr>
        <sz val="12"/>
        <color theme="1"/>
        <rFont val="Calibri"/>
        <family val="2"/>
        <charset val="204"/>
        <scheme val="minor"/>
      </rPr>
      <t xml:space="preserve"> Химический состав пирита по данным РСМА</t>
    </r>
  </si>
  <si>
    <t>Supplementary Material. Table 1. Chemical composition of pyrite, EMPA data</t>
  </si>
  <si>
    <t>Supplementary Material. Table 2. Chemical composition of arsenopyrite, EMPA data</t>
  </si>
  <si>
    <r>
      <t>Электронное приложение. Таблица 2.</t>
    </r>
    <r>
      <rPr>
        <sz val="12"/>
        <color theme="1"/>
        <rFont val="Calibri"/>
        <family val="2"/>
        <charset val="204"/>
        <scheme val="minor"/>
      </rPr>
      <t xml:space="preserve"> Химический состав арсенопирита по данным РСМА</t>
    </r>
  </si>
  <si>
    <t>Me++</t>
  </si>
  <si>
    <t>Me+</t>
  </si>
  <si>
    <t>SME+++</t>
  </si>
  <si>
    <t>nMe</t>
  </si>
  <si>
    <t>XFe</t>
  </si>
  <si>
    <t>Zapadnoe</t>
  </si>
  <si>
    <t>5*</t>
  </si>
  <si>
    <t>8*</t>
  </si>
  <si>
    <t>11*</t>
  </si>
  <si>
    <t>14*</t>
  </si>
  <si>
    <t>15*</t>
  </si>
  <si>
    <t>Supplementary Material. Table 4. Chemical composition of fahlores, EMPA data</t>
  </si>
  <si>
    <t>9*</t>
  </si>
  <si>
    <t>38*</t>
  </si>
  <si>
    <t>39*</t>
  </si>
  <si>
    <t>20*</t>
  </si>
  <si>
    <t>24*</t>
  </si>
  <si>
    <t>Supplementary Material. Table 3. Chemical composition of sphalerite, EMPA data</t>
  </si>
  <si>
    <r>
      <t>Электронное приложение. Таблица 3.</t>
    </r>
    <r>
      <rPr>
        <sz val="12"/>
        <color theme="1"/>
        <rFont val="Calibri"/>
        <family val="2"/>
        <charset val="204"/>
        <scheme val="minor"/>
      </rPr>
      <t xml:space="preserve"> Химический состав сфалерита по данным РСМА</t>
    </r>
  </si>
  <si>
    <t>25*</t>
  </si>
  <si>
    <t>100**</t>
  </si>
  <si>
    <t>28*</t>
  </si>
  <si>
    <t>30*</t>
  </si>
  <si>
    <t>37*</t>
  </si>
  <si>
    <r>
      <t>Электронное приложение. Таблица 4.</t>
    </r>
    <r>
      <rPr>
        <sz val="12"/>
        <color theme="1"/>
        <rFont val="Calibri"/>
        <family val="2"/>
        <charset val="204"/>
        <scheme val="minor"/>
      </rPr>
      <t xml:space="preserve"> Химический состав минералов группы блёклых руд по данным РСМА</t>
    </r>
  </si>
  <si>
    <t>17*</t>
  </si>
  <si>
    <t>** – анализ нормирован из-за малого размера выделения</t>
  </si>
  <si>
    <t>N-2204/117.5</t>
  </si>
  <si>
    <t>проб-ность</t>
  </si>
  <si>
    <t>Supplementary Material. Table 5. Chemical composition of native gold (wt.%), EMPA data</t>
  </si>
  <si>
    <t>*</t>
  </si>
  <si>
    <r>
      <t>Электронное приложение. Таблица 5.</t>
    </r>
    <r>
      <rPr>
        <sz val="12"/>
        <color theme="1"/>
        <rFont val="Calibri"/>
        <family val="2"/>
        <charset val="204"/>
        <scheme val="minor"/>
      </rPr>
      <t xml:space="preserve"> Химический состав самородного золота (мас.%) по данным РСМА</t>
    </r>
  </si>
  <si>
    <t>WO3</t>
  </si>
  <si>
    <t>Nb2O5</t>
  </si>
  <si>
    <t>W</t>
  </si>
  <si>
    <t>Supplementary Material. Table 7. Chemical composition of ferberite (wt.%), EMPA data</t>
  </si>
  <si>
    <r>
      <t>Электронное приложение. Таблица 7.</t>
    </r>
    <r>
      <rPr>
        <sz val="12"/>
        <color theme="1"/>
        <rFont val="Calibri"/>
        <family val="2"/>
        <charset val="204"/>
        <scheme val="minor"/>
      </rPr>
      <t xml:space="preserve"> Химический состав ферберита (мас.%) по данным РСМА</t>
    </r>
  </si>
  <si>
    <r>
      <t>Электронное приложение. Таблица 9.</t>
    </r>
    <r>
      <rPr>
        <sz val="12"/>
        <color theme="1"/>
        <rFont val="Calibri"/>
        <family val="2"/>
        <charset val="204"/>
        <scheme val="minor"/>
      </rPr>
      <t xml:space="preserve"> Химический состав минералов In и Sn  по данным СЭМ-ЭДС</t>
    </r>
  </si>
  <si>
    <r>
      <t>Электронное приложение. Таблица 8.</t>
    </r>
    <r>
      <rPr>
        <sz val="12"/>
        <color theme="1"/>
        <rFont val="Calibri"/>
        <family val="2"/>
        <charset val="204"/>
        <scheme val="minor"/>
      </rPr>
      <t xml:space="preserve"> Химический состав касситерита по данным СЭМ-ЭДС</t>
    </r>
  </si>
  <si>
    <t>Supplementary Material. Table 8. Chemical composition ofcassiterite, SEM+EDS data</t>
  </si>
  <si>
    <t>7*</t>
  </si>
  <si>
    <r>
      <t>Электронное приложение. Таблица 10.</t>
    </r>
    <r>
      <rPr>
        <sz val="12"/>
        <color theme="1"/>
        <rFont val="Calibri"/>
        <family val="2"/>
        <charset val="204"/>
        <scheme val="minor"/>
      </rPr>
      <t xml:space="preserve"> Химический состав герсдорфита месторождения Новониколаевское по данным РСМА</t>
    </r>
  </si>
  <si>
    <t>Supplementary Material. Table 10. Chemical composition of gersdorfite from the Novonikolaevskoe deposit, EMPA data</t>
  </si>
  <si>
    <t xml:space="preserve">GN-4/128.4 </t>
  </si>
  <si>
    <t>GN4/119.9</t>
  </si>
  <si>
    <t>М-7/16</t>
  </si>
  <si>
    <t>М-6/16</t>
  </si>
  <si>
    <t>SIO2</t>
  </si>
  <si>
    <t>TIO2</t>
  </si>
  <si>
    <t>AL2O3</t>
  </si>
  <si>
    <t>Cr2O3</t>
  </si>
  <si>
    <t>FEO</t>
  </si>
  <si>
    <t>MNO</t>
  </si>
  <si>
    <t>MGO</t>
  </si>
  <si>
    <t>CAO</t>
  </si>
  <si>
    <t>NA2O</t>
  </si>
  <si>
    <t>K2O</t>
  </si>
  <si>
    <t xml:space="preserve">  Si</t>
  </si>
  <si>
    <t>Ti</t>
  </si>
  <si>
    <t xml:space="preserve">  Al</t>
  </si>
  <si>
    <t>Cr</t>
  </si>
  <si>
    <t xml:space="preserve"> Fe'''</t>
  </si>
  <si>
    <t xml:space="preserve"> Fe''</t>
  </si>
  <si>
    <t xml:space="preserve">  Mn</t>
  </si>
  <si>
    <t xml:space="preserve">  Mg</t>
  </si>
  <si>
    <t xml:space="preserve">  Ca</t>
  </si>
  <si>
    <t xml:space="preserve">  Na</t>
  </si>
  <si>
    <t xml:space="preserve">  K</t>
  </si>
  <si>
    <t>R2+</t>
  </si>
  <si>
    <t xml:space="preserve"> X(Mg)</t>
  </si>
  <si>
    <t>Al(IV)</t>
  </si>
  <si>
    <t>Al(VI)</t>
  </si>
  <si>
    <t>Si/Al</t>
  </si>
  <si>
    <t xml:space="preserve"> X(Fe)</t>
  </si>
  <si>
    <t>R3+</t>
  </si>
  <si>
    <r>
      <t>Электронное приложение. Таблица 11.</t>
    </r>
    <r>
      <rPr>
        <sz val="12"/>
        <color theme="1"/>
        <rFont val="Calibri"/>
        <family val="2"/>
        <charset val="204"/>
        <scheme val="minor"/>
      </rPr>
      <t xml:space="preserve"> Химический состав хлорита  по данным СЭМ-ЭДС</t>
    </r>
  </si>
  <si>
    <t>Supplementary Material. Table 11. Chemical composition of chlorite, SEM+EDS data</t>
  </si>
  <si>
    <t>T1</t>
  </si>
  <si>
    <t>T2</t>
  </si>
  <si>
    <t>T3</t>
  </si>
  <si>
    <t>Примечание</t>
  </si>
  <si>
    <t>Cathelineau, M. (1988) Cation site occupancy in chlorite and illites as a function of temperature. Clay Minerals, 23, 471–485.</t>
  </si>
  <si>
    <t>Kranidiotis, P. and MacLean, W.H. (1987) Systematics of chlorite alteration at the Phelps Dodge massive sulfide deposits, Matagami Quebec. Economic Geology, 82, 1898–1911.</t>
  </si>
  <si>
    <t>Kotelnikov, A.R., Suk, N.I., Kotelnikova, Z.A., Tschekina, T.I. and Kalinin, G.M. (2012) Mineral geothermometers for low-temperature paragenesis. Vestnik Otdelenia nauk o Zemle, 4, NZ9001. https://doi.org/10.2205/2012NZ_ASEMPG.</t>
  </si>
  <si>
    <t>N-2204/117.6</t>
  </si>
  <si>
    <t>N-2204/124.8</t>
  </si>
  <si>
    <t>N-1103/57.6</t>
  </si>
  <si>
    <t>N-2204/101*</t>
  </si>
  <si>
    <t>М-3/16</t>
  </si>
  <si>
    <t xml:space="preserve">Z-3601/204.3 </t>
  </si>
  <si>
    <t>Z-3601/213.8</t>
  </si>
  <si>
    <t>Z-3601/204.3</t>
  </si>
  <si>
    <t>Примечание.</t>
  </si>
  <si>
    <t>Note.</t>
  </si>
  <si>
    <t>Empty cell - below detection limit.</t>
  </si>
  <si>
    <t>Hereinafter: * - SEM EDS analysis.</t>
  </si>
  <si>
    <t>Формульные коэффициенты (для n = 29) / Formula units (for n = 29)</t>
  </si>
  <si>
    <t>Мас. % / Wt.%</t>
  </si>
  <si>
    <t>Мол. % / Mol. %</t>
  </si>
  <si>
    <t>Образец / Sample</t>
  </si>
  <si>
    <t>Сумма / Total</t>
  </si>
  <si>
    <t>Примечание / Comment</t>
  </si>
  <si>
    <t>Мас. % / Wt. %</t>
  </si>
  <si>
    <t>Формульные коэффициенты (для n = 3) / Formula units (for n = 3)</t>
  </si>
  <si>
    <t>Новониколаевское / Novonikolaevskoe</t>
  </si>
  <si>
    <t>Михеевское / Mikheevskoe</t>
  </si>
  <si>
    <t>Формульные коэффициенты для n = 6 (айкинит), 5 (теллуровисутит) и 2 (цумоит и колорадоит ) / Formula units for n = 6 (aikinite), 5 (tellurobismithinite), and 2 (tsumoite and coloradoite)</t>
  </si>
  <si>
    <t>Минерал / Mineral</t>
  </si>
  <si>
    <t>Примечание:</t>
  </si>
  <si>
    <t>Note:</t>
  </si>
  <si>
    <t>Формульные коэффициенты для O = 4 / Formula units for O=4</t>
  </si>
  <si>
    <t>** – здесь и в табл. 8, 9, анализы нормированы из-за малого размера выделения</t>
  </si>
  <si>
    <t>** - here and in Tables 8 and 9, the analyses are normalized because of small grain size.</t>
  </si>
  <si>
    <r>
      <t>Электронное приложение. Таблица 6.</t>
    </r>
    <r>
      <rPr>
        <sz val="12"/>
        <color theme="1"/>
        <rFont val="Calibri"/>
        <family val="2"/>
        <charset val="204"/>
        <scheme val="minor"/>
      </rPr>
      <t xml:space="preserve"> Химический состав минералов Bi и Hg по данным СЭМ-ЭДС</t>
    </r>
  </si>
  <si>
    <t>Supplementary Material. Table 6. Chemical composition of Bi and Hg minerals, SEM-EDS data</t>
  </si>
  <si>
    <t>Supplementary Material. Table 9. Chemical composition of In and Sn minerals, SEM-EDS data</t>
  </si>
  <si>
    <t>Ат. % / At. %</t>
  </si>
  <si>
    <t>Формульные коэффициенты для n = 3 / Formula units for n=3</t>
  </si>
  <si>
    <t>Общее Fe / Total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</si>
</sst>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 applyNumberFormat="0" applyFill="0" applyBorder="0" applyAlignment="0" applyProtection="0"/>
    <xf numFmtId="0" fontId="1" fillId="0" borderId="0"/>
  </cellStyleXfs>
  <cellXfs count="130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ill="1"/>
    <xf numFmtId="2" fontId="0" fillId="0" borderId="0" xfId="0" applyNumberFormat="1" applyFill="1"/>
    <xf numFmtId="0" fontId="8" fillId="0" borderId="0" xfId="0" applyFont="1" applyFill="1"/>
    <xf numFmtId="0" fontId="5" fillId="0" borderId="0" xfId="0" applyFont="1" applyFill="1"/>
    <xf numFmtId="164" fontId="5" fillId="0" borderId="0" xfId="0" applyNumberFormat="1" applyFont="1" applyFill="1"/>
    <xf numFmtId="0" fontId="5" fillId="0" borderId="0" xfId="0" applyFont="1"/>
    <xf numFmtId="2" fontId="6" fillId="0" borderId="0" xfId="0" applyNumberFormat="1" applyFont="1" applyAlignment="1">
      <alignment horizontal="center"/>
    </xf>
    <xf numFmtId="2" fontId="0" fillId="0" borderId="0" xfId="0" applyNumberFormat="1"/>
    <xf numFmtId="0" fontId="0" fillId="0" borderId="0" xfId="0" applyFill="1" applyBorder="1"/>
    <xf numFmtId="0" fontId="5" fillId="0" borderId="0" xfId="0" applyFont="1" applyAlignment="1">
      <alignment horizontal="center"/>
    </xf>
    <xf numFmtId="0" fontId="0" fillId="0" borderId="0" xfId="0" applyFill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2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Font="1" applyFill="1"/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0" fillId="0" borderId="1" xfId="0" applyNumberFormat="1" applyFill="1" applyBorder="1"/>
    <xf numFmtId="0" fontId="11" fillId="0" borderId="1" xfId="0" applyFont="1" applyFill="1" applyBorder="1" applyAlignment="1">
      <alignment horizontal="justify" vertical="center"/>
    </xf>
    <xf numFmtId="0" fontId="10" fillId="0" borderId="1" xfId="0" applyFont="1" applyBorder="1" applyAlignment="1">
      <alignment vertical="center"/>
    </xf>
    <xf numFmtId="2" fontId="12" fillId="0" borderId="1" xfId="0" applyNumberFormat="1" applyFont="1" applyFill="1" applyBorder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/>
    <xf numFmtId="164" fontId="0" fillId="0" borderId="0" xfId="0" applyNumberFormat="1" applyFont="1" applyFill="1"/>
    <xf numFmtId="164" fontId="12" fillId="0" borderId="0" xfId="0" applyNumberFormat="1" applyFont="1" applyFill="1"/>
    <xf numFmtId="0" fontId="16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19" fillId="0" borderId="1" xfId="0" applyFont="1" applyFill="1" applyBorder="1" applyAlignment="1">
      <alignment horizontal="center"/>
    </xf>
    <xf numFmtId="164" fontId="21" fillId="0" borderId="1" xfId="0" applyNumberFormat="1" applyFont="1" applyFill="1" applyBorder="1" applyAlignment="1">
      <alignment horizontal="center"/>
    </xf>
    <xf numFmtId="164" fontId="19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/>
    <xf numFmtId="2" fontId="12" fillId="0" borderId="1" xfId="0" applyNumberFormat="1" applyFont="1" applyFill="1" applyBorder="1"/>
    <xf numFmtId="0" fontId="8" fillId="0" borderId="1" xfId="0" applyFont="1" applyFill="1" applyBorder="1"/>
    <xf numFmtId="2" fontId="8" fillId="0" borderId="1" xfId="0" applyNumberFormat="1" applyFont="1" applyFill="1" applyBorder="1" applyAlignment="1">
      <alignment horizontal="right"/>
    </xf>
    <xf numFmtId="2" fontId="8" fillId="0" borderId="1" xfId="0" applyNumberFormat="1" applyFont="1" applyFill="1" applyBorder="1"/>
    <xf numFmtId="2" fontId="23" fillId="0" borderId="1" xfId="0" applyNumberFormat="1" applyFont="1" applyFill="1" applyBorder="1"/>
    <xf numFmtId="2" fontId="22" fillId="0" borderId="1" xfId="0" applyNumberFormat="1" applyFont="1" applyFill="1" applyBorder="1"/>
    <xf numFmtId="2" fontId="14" fillId="0" borderId="1" xfId="0" applyNumberFormat="1" applyFont="1" applyFill="1" applyBorder="1" applyAlignment="1">
      <alignment horizontal="right"/>
    </xf>
    <xf numFmtId="2" fontId="5" fillId="0" borderId="1" xfId="0" applyNumberFormat="1" applyFont="1" applyFill="1" applyBorder="1"/>
    <xf numFmtId="2" fontId="0" fillId="0" borderId="1" xfId="0" applyNumberFormat="1" applyFill="1" applyBorder="1" applyAlignment="1">
      <alignment horizontal="center"/>
    </xf>
    <xf numFmtId="0" fontId="20" fillId="0" borderId="1" xfId="0" applyFont="1" applyFill="1" applyBorder="1"/>
    <xf numFmtId="0" fontId="20" fillId="0" borderId="1" xfId="0" applyFont="1" applyFill="1" applyBorder="1" applyAlignment="1">
      <alignment horizontal="center"/>
    </xf>
    <xf numFmtId="2" fontId="20" fillId="0" borderId="1" xfId="0" applyNumberFormat="1" applyFont="1" applyFill="1" applyBorder="1" applyAlignment="1">
      <alignment horizontal="center"/>
    </xf>
    <xf numFmtId="164" fontId="20" fillId="0" borderId="1" xfId="0" applyNumberFormat="1" applyFont="1" applyFill="1" applyBorder="1"/>
    <xf numFmtId="0" fontId="20" fillId="0" borderId="0" xfId="0" applyFont="1" applyFill="1"/>
    <xf numFmtId="0" fontId="16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12" fillId="0" borderId="1" xfId="0" applyFont="1" applyFill="1" applyBorder="1"/>
    <xf numFmtId="0" fontId="4" fillId="0" borderId="1" xfId="0" applyFont="1" applyFill="1" applyBorder="1"/>
    <xf numFmtId="2" fontId="4" fillId="0" borderId="1" xfId="0" applyNumberFormat="1" applyFont="1" applyFill="1" applyBorder="1"/>
    <xf numFmtId="0" fontId="6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right"/>
    </xf>
    <xf numFmtId="0" fontId="1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12" fillId="0" borderId="1" xfId="0" applyFont="1" applyBorder="1"/>
    <xf numFmtId="2" fontId="12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vertical="center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0" fillId="2" borderId="1" xfId="0" applyFill="1" applyBorder="1"/>
    <xf numFmtId="2" fontId="0" fillId="0" borderId="5" xfId="0" applyNumberFormat="1" applyFill="1" applyBorder="1"/>
    <xf numFmtId="2" fontId="0" fillId="0" borderId="0" xfId="0" applyNumberFormat="1" applyBorder="1"/>
    <xf numFmtId="2" fontId="0" fillId="0" borderId="0" xfId="0" applyNumberFormat="1" applyFill="1" applyBorder="1" applyAlignment="1">
      <alignment horizontal="right" vertical="top"/>
    </xf>
    <xf numFmtId="0" fontId="1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0" fillId="0" borderId="0" xfId="0" applyFill="1" applyAlignment="1">
      <alignment horizontal="left"/>
    </xf>
    <xf numFmtId="0" fontId="17" fillId="0" borderId="0" xfId="0" applyFont="1" applyAlignment="1">
      <alignment horizontal="left"/>
    </xf>
    <xf numFmtId="0" fontId="0" fillId="0" borderId="5" xfId="0" applyFill="1" applyBorder="1" applyAlignment="1">
      <alignment horizontal="left"/>
    </xf>
    <xf numFmtId="0" fontId="5" fillId="0" borderId="0" xfId="0" applyFont="1" applyAlignment="1">
      <alignment horizontal="left"/>
    </xf>
    <xf numFmtId="2" fontId="0" fillId="0" borderId="1" xfId="0" applyNumberForma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4">
    <cellStyle name="normal" xfId="2"/>
    <cellStyle name="Обычный" xfId="0" builtinId="0"/>
    <cellStyle name="Обычный 2" xfId="1"/>
    <cellStyle name="Обычный 5" xfId="3"/>
  </cellStyles>
  <dxfs count="0"/>
  <tableStyles count="0" defaultTableStyle="TableStyleMedium2" defaultPivotStyle="PivotStyleLight16"/>
  <colors>
    <mruColors>
      <color rgb="FFFF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16" activePane="bottomLeft" state="frozen"/>
      <selection pane="bottomLeft" activeCell="P28" sqref="P28"/>
    </sheetView>
  </sheetViews>
  <sheetFormatPr defaultRowHeight="15" x14ac:dyDescent="0.25"/>
  <cols>
    <col min="1" max="1" width="18.7109375" style="1" customWidth="1"/>
    <col min="2" max="2" width="5.7109375" style="107" customWidth="1"/>
    <col min="3" max="8" width="7.7109375" style="107" customWidth="1"/>
    <col min="9" max="9" width="14" style="107" customWidth="1"/>
    <col min="10" max="10" width="23.7109375" customWidth="1"/>
  </cols>
  <sheetData>
    <row r="1" spans="1:10" s="86" customFormat="1" ht="15.75" x14ac:dyDescent="0.25">
      <c r="A1" s="109" t="s">
        <v>87</v>
      </c>
      <c r="B1" s="110"/>
      <c r="C1" s="110"/>
      <c r="D1" s="110"/>
      <c r="E1" s="110"/>
      <c r="F1" s="110"/>
      <c r="G1" s="110"/>
      <c r="H1" s="110"/>
      <c r="I1" s="110"/>
    </row>
    <row r="2" spans="1:10" s="86" customFormat="1" ht="15.75" x14ac:dyDescent="0.25">
      <c r="A2" s="111" t="s">
        <v>88</v>
      </c>
      <c r="B2" s="110"/>
      <c r="C2" s="110"/>
      <c r="D2" s="110"/>
      <c r="E2" s="110"/>
      <c r="F2" s="110"/>
      <c r="G2" s="110"/>
      <c r="H2" s="110"/>
      <c r="I2" s="110"/>
    </row>
    <row r="3" spans="1:10" s="12" customFormat="1" x14ac:dyDescent="0.25">
      <c r="A3" s="84" t="s">
        <v>190</v>
      </c>
      <c r="B3" s="83" t="s">
        <v>66</v>
      </c>
      <c r="C3" s="83" t="s">
        <v>10</v>
      </c>
      <c r="D3" s="83" t="s">
        <v>11</v>
      </c>
      <c r="E3" s="83" t="s">
        <v>12</v>
      </c>
      <c r="F3" s="83" t="s">
        <v>13</v>
      </c>
      <c r="G3" s="83" t="s">
        <v>15</v>
      </c>
      <c r="H3" s="83" t="s">
        <v>9</v>
      </c>
      <c r="I3" s="83" t="s">
        <v>191</v>
      </c>
      <c r="J3" s="14" t="s">
        <v>192</v>
      </c>
    </row>
    <row r="4" spans="1:10" s="12" customFormat="1" x14ac:dyDescent="0.25">
      <c r="A4" s="84" t="s">
        <v>62</v>
      </c>
      <c r="B4" s="83"/>
      <c r="C4" s="83"/>
      <c r="D4" s="83"/>
      <c r="E4" s="83"/>
      <c r="F4" s="83"/>
      <c r="G4" s="83"/>
      <c r="H4" s="83"/>
      <c r="I4" s="83"/>
      <c r="J4" s="14"/>
    </row>
    <row r="5" spans="1:10" x14ac:dyDescent="0.25">
      <c r="A5" s="108" t="s">
        <v>30</v>
      </c>
      <c r="B5" s="68">
        <v>39</v>
      </c>
      <c r="C5" s="46">
        <v>44.164000000000001</v>
      </c>
      <c r="D5" s="46">
        <v>0.13400000000000001</v>
      </c>
      <c r="E5" s="46">
        <v>0.28299999999999997</v>
      </c>
      <c r="F5" s="46">
        <v>0.63400000000000001</v>
      </c>
      <c r="G5" s="46">
        <v>5.444</v>
      </c>
      <c r="H5" s="46">
        <v>48.558999999999997</v>
      </c>
      <c r="I5" s="46">
        <v>99.236999999999995</v>
      </c>
      <c r="J5" s="16"/>
    </row>
    <row r="6" spans="1:10" x14ac:dyDescent="0.25">
      <c r="A6" s="108" t="s">
        <v>30</v>
      </c>
      <c r="B6" s="68">
        <v>40</v>
      </c>
      <c r="C6" s="46">
        <v>45.398000000000003</v>
      </c>
      <c r="D6" s="46">
        <v>7.0999999999999994E-2</v>
      </c>
      <c r="E6" s="46">
        <v>5.8000000000000003E-2</v>
      </c>
      <c r="F6" s="46">
        <v>0.752</v>
      </c>
      <c r="G6" s="46">
        <v>0.26100000000000001</v>
      </c>
      <c r="H6" s="46">
        <v>53.557000000000002</v>
      </c>
      <c r="I6" s="46">
        <v>100.455</v>
      </c>
      <c r="J6" s="16"/>
    </row>
    <row r="7" spans="1:10" x14ac:dyDescent="0.25">
      <c r="A7" s="84" t="s">
        <v>46</v>
      </c>
      <c r="B7" s="68"/>
      <c r="C7" s="68"/>
      <c r="D7" s="68"/>
      <c r="E7" s="68"/>
      <c r="F7" s="68"/>
      <c r="G7" s="68"/>
      <c r="H7" s="68"/>
      <c r="I7" s="68"/>
      <c r="J7" s="16"/>
    </row>
    <row r="8" spans="1:10" s="3" customFormat="1" x14ac:dyDescent="0.25">
      <c r="A8" s="68" t="s">
        <v>175</v>
      </c>
      <c r="B8" s="68" t="s">
        <v>70</v>
      </c>
      <c r="C8" s="46">
        <v>47.08</v>
      </c>
      <c r="D8" s="46">
        <v>0.19</v>
      </c>
      <c r="E8" s="68"/>
      <c r="F8" s="68"/>
      <c r="G8" s="68"/>
      <c r="H8" s="68">
        <v>53.37</v>
      </c>
      <c r="I8" s="46">
        <f>SUM(C8:H8)</f>
        <v>100.63999999999999</v>
      </c>
      <c r="J8" s="17"/>
    </row>
    <row r="9" spans="1:10" s="3" customFormat="1" x14ac:dyDescent="0.25">
      <c r="A9" s="68" t="s">
        <v>175</v>
      </c>
      <c r="B9" s="68" t="s">
        <v>71</v>
      </c>
      <c r="C9" s="46">
        <v>47.1</v>
      </c>
      <c r="D9" s="46">
        <v>0.12</v>
      </c>
      <c r="E9" s="68"/>
      <c r="F9" s="68"/>
      <c r="G9" s="68"/>
      <c r="H9" s="68">
        <v>53.78</v>
      </c>
      <c r="I9" s="46">
        <f>SUM(C9:H9)</f>
        <v>101</v>
      </c>
      <c r="J9" s="17"/>
    </row>
    <row r="10" spans="1:10" x14ac:dyDescent="0.25">
      <c r="A10" s="108" t="s">
        <v>176</v>
      </c>
      <c r="B10" s="68">
        <v>26</v>
      </c>
      <c r="C10" s="46">
        <v>46.454000000000001</v>
      </c>
      <c r="D10" s="46"/>
      <c r="E10" s="46"/>
      <c r="F10" s="46"/>
      <c r="G10" s="46"/>
      <c r="H10" s="46">
        <v>52.673000000000002</v>
      </c>
      <c r="I10" s="46">
        <v>99.234999999999999</v>
      </c>
      <c r="J10" s="88" t="s">
        <v>72</v>
      </c>
    </row>
    <row r="11" spans="1:10" x14ac:dyDescent="0.25">
      <c r="A11" s="108" t="s">
        <v>176</v>
      </c>
      <c r="B11" s="68">
        <v>27</v>
      </c>
      <c r="C11" s="46">
        <v>46.408000000000001</v>
      </c>
      <c r="D11" s="46"/>
      <c r="E11" s="46"/>
      <c r="F11" s="46"/>
      <c r="G11" s="46"/>
      <c r="H11" s="46">
        <v>52.695999999999998</v>
      </c>
      <c r="I11" s="46">
        <v>99.231999999999999</v>
      </c>
      <c r="J11" s="88"/>
    </row>
    <row r="12" spans="1:10" x14ac:dyDescent="0.25">
      <c r="A12" s="108" t="s">
        <v>176</v>
      </c>
      <c r="B12" s="68">
        <v>28</v>
      </c>
      <c r="C12" s="46">
        <v>46.469000000000001</v>
      </c>
      <c r="D12" s="46">
        <v>0.06</v>
      </c>
      <c r="E12" s="46"/>
      <c r="F12" s="46"/>
      <c r="G12" s="46"/>
      <c r="H12" s="46">
        <v>52.75</v>
      </c>
      <c r="I12" s="46">
        <v>99.307000000000002</v>
      </c>
      <c r="J12" s="88"/>
    </row>
    <row r="13" spans="1:10" x14ac:dyDescent="0.25">
      <c r="A13" s="108" t="s">
        <v>176</v>
      </c>
      <c r="B13" s="68">
        <v>29</v>
      </c>
      <c r="C13" s="46">
        <v>46.819000000000003</v>
      </c>
      <c r="D13" s="46"/>
      <c r="E13" s="46"/>
      <c r="F13" s="46"/>
      <c r="G13" s="46"/>
      <c r="H13" s="46">
        <v>52.918999999999997</v>
      </c>
      <c r="I13" s="46">
        <v>99.802999999999997</v>
      </c>
      <c r="J13" s="88"/>
    </row>
    <row r="14" spans="1:10" x14ac:dyDescent="0.25">
      <c r="A14" s="108" t="s">
        <v>176</v>
      </c>
      <c r="B14" s="68">
        <v>30</v>
      </c>
      <c r="C14" s="46">
        <v>46.359000000000002</v>
      </c>
      <c r="D14" s="46"/>
      <c r="E14" s="46"/>
      <c r="F14" s="46"/>
      <c r="G14" s="46"/>
      <c r="H14" s="46">
        <v>52.572000000000003</v>
      </c>
      <c r="I14" s="46">
        <v>99.02</v>
      </c>
      <c r="J14" s="88"/>
    </row>
    <row r="15" spans="1:10" x14ac:dyDescent="0.25">
      <c r="A15" s="108" t="s">
        <v>176</v>
      </c>
      <c r="B15" s="68">
        <v>31</v>
      </c>
      <c r="C15" s="46">
        <v>46.005000000000003</v>
      </c>
      <c r="D15" s="46"/>
      <c r="E15" s="46"/>
      <c r="F15" s="46"/>
      <c r="G15" s="46"/>
      <c r="H15" s="46">
        <v>52.908999999999999</v>
      </c>
      <c r="I15" s="46">
        <v>98.97</v>
      </c>
      <c r="J15" s="88"/>
    </row>
    <row r="16" spans="1:10" x14ac:dyDescent="0.25">
      <c r="A16" s="108" t="s">
        <v>176</v>
      </c>
      <c r="B16" s="68">
        <v>32</v>
      </c>
      <c r="C16" s="46">
        <v>46.408000000000001</v>
      </c>
      <c r="D16" s="46"/>
      <c r="E16" s="46"/>
      <c r="F16" s="46"/>
      <c r="G16" s="46"/>
      <c r="H16" s="46">
        <v>53.04</v>
      </c>
      <c r="I16" s="46">
        <v>99.587000000000003</v>
      </c>
      <c r="J16" s="88"/>
    </row>
    <row r="17" spans="1:14" x14ac:dyDescent="0.25">
      <c r="A17" s="108" t="s">
        <v>176</v>
      </c>
      <c r="B17" s="68">
        <v>33</v>
      </c>
      <c r="C17" s="46">
        <v>46.552999999999997</v>
      </c>
      <c r="D17" s="46">
        <v>0.06</v>
      </c>
      <c r="E17" s="46"/>
      <c r="F17" s="46"/>
      <c r="G17" s="46"/>
      <c r="H17" s="46">
        <v>52.991999999999997</v>
      </c>
      <c r="I17" s="46">
        <v>99.631</v>
      </c>
      <c r="J17" s="88"/>
    </row>
    <row r="18" spans="1:14" x14ac:dyDescent="0.25">
      <c r="A18" s="108" t="s">
        <v>176</v>
      </c>
      <c r="B18" s="68">
        <v>34</v>
      </c>
      <c r="C18" s="46">
        <v>46.280999999999999</v>
      </c>
      <c r="D18" s="46">
        <v>6.4000000000000001E-2</v>
      </c>
      <c r="E18" s="46"/>
      <c r="F18" s="46"/>
      <c r="G18" s="46"/>
      <c r="H18" s="46">
        <v>52.593000000000004</v>
      </c>
      <c r="I18" s="46">
        <v>98.945999999999998</v>
      </c>
      <c r="J18" s="88"/>
    </row>
    <row r="19" spans="1:14" x14ac:dyDescent="0.25">
      <c r="A19" s="108" t="s">
        <v>176</v>
      </c>
      <c r="B19" s="68">
        <v>35</v>
      </c>
      <c r="C19" s="46">
        <v>46.432000000000002</v>
      </c>
      <c r="D19" s="46"/>
      <c r="E19" s="46"/>
      <c r="F19" s="46"/>
      <c r="G19" s="46">
        <v>0.93899999999999995</v>
      </c>
      <c r="H19" s="46">
        <v>52.052999999999997</v>
      </c>
      <c r="I19" s="46">
        <v>99.555999999999997</v>
      </c>
      <c r="J19" s="88"/>
    </row>
    <row r="20" spans="1:14" x14ac:dyDescent="0.25">
      <c r="A20" s="108" t="s">
        <v>176</v>
      </c>
      <c r="B20" s="68">
        <v>36</v>
      </c>
      <c r="C20" s="46">
        <v>45.764000000000003</v>
      </c>
      <c r="D20" s="46">
        <v>6.4000000000000001E-2</v>
      </c>
      <c r="E20" s="46"/>
      <c r="F20" s="46"/>
      <c r="G20" s="46">
        <v>1.41</v>
      </c>
      <c r="H20" s="46">
        <v>51.765999999999998</v>
      </c>
      <c r="I20" s="46">
        <v>99.045000000000002</v>
      </c>
      <c r="J20" s="88"/>
    </row>
    <row r="21" spans="1:14" x14ac:dyDescent="0.25">
      <c r="A21" s="108" t="s">
        <v>176</v>
      </c>
      <c r="B21" s="68">
        <v>37</v>
      </c>
      <c r="C21" s="46">
        <v>45.933999999999997</v>
      </c>
      <c r="D21" s="46"/>
      <c r="E21" s="46"/>
      <c r="F21" s="46"/>
      <c r="G21" s="46">
        <v>1.9810000000000001</v>
      </c>
      <c r="H21" s="46">
        <v>51.289000000000001</v>
      </c>
      <c r="I21" s="46">
        <v>99.298000000000002</v>
      </c>
      <c r="J21" s="88"/>
    </row>
    <row r="22" spans="1:14" x14ac:dyDescent="0.25">
      <c r="A22" s="108" t="s">
        <v>176</v>
      </c>
      <c r="B22" s="68">
        <v>38</v>
      </c>
      <c r="C22" s="46">
        <v>46.613</v>
      </c>
      <c r="D22" s="46"/>
      <c r="E22" s="46"/>
      <c r="F22" s="46"/>
      <c r="G22" s="46">
        <v>1.373</v>
      </c>
      <c r="H22" s="46">
        <v>51.893999999999998</v>
      </c>
      <c r="I22" s="46">
        <v>99.966999999999999</v>
      </c>
      <c r="J22" s="88"/>
    </row>
    <row r="23" spans="1:14" x14ac:dyDescent="0.25">
      <c r="A23" s="108" t="s">
        <v>176</v>
      </c>
      <c r="B23" s="68">
        <v>39</v>
      </c>
      <c r="C23" s="46">
        <v>46.042999999999999</v>
      </c>
      <c r="D23" s="46"/>
      <c r="E23" s="46"/>
      <c r="F23" s="46"/>
      <c r="G23" s="46">
        <v>1.4079999999999999</v>
      </c>
      <c r="H23" s="46">
        <v>51.716999999999999</v>
      </c>
      <c r="I23" s="46">
        <v>99.221000000000004</v>
      </c>
      <c r="J23" s="88"/>
    </row>
    <row r="24" spans="1:14" x14ac:dyDescent="0.25">
      <c r="A24" s="108" t="s">
        <v>176</v>
      </c>
      <c r="B24" s="68">
        <v>40</v>
      </c>
      <c r="C24" s="46">
        <v>46.506999999999998</v>
      </c>
      <c r="D24" s="46"/>
      <c r="E24" s="46"/>
      <c r="F24" s="46"/>
      <c r="G24" s="46"/>
      <c r="H24" s="46">
        <v>52.752000000000002</v>
      </c>
      <c r="I24" s="46">
        <v>99.373000000000005</v>
      </c>
      <c r="J24" s="88"/>
    </row>
    <row r="25" spans="1:14" x14ac:dyDescent="0.25">
      <c r="A25" s="108" t="s">
        <v>176</v>
      </c>
      <c r="B25" s="68">
        <v>41</v>
      </c>
      <c r="C25" s="46">
        <v>46.392000000000003</v>
      </c>
      <c r="D25" s="46"/>
      <c r="E25" s="46"/>
      <c r="F25" s="46"/>
      <c r="G25" s="46">
        <v>0.79100000000000004</v>
      </c>
      <c r="H25" s="46">
        <v>52.283000000000001</v>
      </c>
      <c r="I25" s="46">
        <v>99.54</v>
      </c>
      <c r="J25" s="88"/>
    </row>
    <row r="26" spans="1:14" x14ac:dyDescent="0.25">
      <c r="A26" s="108" t="s">
        <v>176</v>
      </c>
      <c r="B26" s="68">
        <v>42</v>
      </c>
      <c r="C26" s="46">
        <v>46.502000000000002</v>
      </c>
      <c r="D26" s="46">
        <v>0.06</v>
      </c>
      <c r="E26" s="46"/>
      <c r="F26" s="46"/>
      <c r="G26" s="46">
        <v>1.736</v>
      </c>
      <c r="H26" s="46">
        <v>51.625</v>
      </c>
      <c r="I26" s="46">
        <v>100.002</v>
      </c>
      <c r="J26" s="88"/>
      <c r="L26" s="2"/>
      <c r="M26" s="2"/>
      <c r="N26" s="2"/>
    </row>
    <row r="27" spans="1:14" x14ac:dyDescent="0.25">
      <c r="A27" s="108" t="s">
        <v>176</v>
      </c>
      <c r="B27" s="68">
        <v>43</v>
      </c>
      <c r="C27" s="46">
        <v>46.098999999999997</v>
      </c>
      <c r="D27" s="46"/>
      <c r="E27" s="46"/>
      <c r="F27" s="46"/>
      <c r="G27" s="46">
        <v>1.5</v>
      </c>
      <c r="H27" s="46">
        <v>51.704999999999998</v>
      </c>
      <c r="I27" s="46">
        <v>99.421000000000006</v>
      </c>
      <c r="J27" s="88"/>
    </row>
    <row r="28" spans="1:14" x14ac:dyDescent="0.25">
      <c r="A28" s="108" t="s">
        <v>176</v>
      </c>
      <c r="B28" s="68">
        <v>44</v>
      </c>
      <c r="C28" s="46">
        <v>46.545999999999999</v>
      </c>
      <c r="D28" s="46"/>
      <c r="E28" s="46"/>
      <c r="F28" s="46"/>
      <c r="G28" s="46">
        <v>1.091</v>
      </c>
      <c r="H28" s="46">
        <v>52.093000000000004</v>
      </c>
      <c r="I28" s="46">
        <v>99.822999999999993</v>
      </c>
      <c r="J28" s="88"/>
    </row>
    <row r="29" spans="1:14" x14ac:dyDescent="0.25">
      <c r="A29" s="108" t="s">
        <v>176</v>
      </c>
      <c r="B29" s="68">
        <v>45</v>
      </c>
      <c r="C29" s="46">
        <v>46.234000000000002</v>
      </c>
      <c r="D29" s="46">
        <v>7.0000000000000007E-2</v>
      </c>
      <c r="E29" s="46"/>
      <c r="F29" s="46"/>
      <c r="G29" s="46">
        <v>1.589</v>
      </c>
      <c r="H29" s="46">
        <v>51.694000000000003</v>
      </c>
      <c r="I29" s="46">
        <v>99.614000000000004</v>
      </c>
      <c r="J29" s="88"/>
    </row>
    <row r="30" spans="1:14" x14ac:dyDescent="0.25">
      <c r="A30" s="108" t="s">
        <v>176</v>
      </c>
      <c r="B30" s="68">
        <v>46</v>
      </c>
      <c r="C30" s="46">
        <v>46.305999999999997</v>
      </c>
      <c r="D30" s="46">
        <v>6.3E-2</v>
      </c>
      <c r="E30" s="46"/>
      <c r="F30" s="46"/>
      <c r="G30" s="46">
        <v>0.28599999999999998</v>
      </c>
      <c r="H30" s="46">
        <v>51.908999999999999</v>
      </c>
      <c r="I30" s="46">
        <v>98.623999999999995</v>
      </c>
      <c r="J30" s="88"/>
    </row>
    <row r="31" spans="1:14" x14ac:dyDescent="0.25">
      <c r="A31" s="108" t="s">
        <v>176</v>
      </c>
      <c r="B31" s="68">
        <v>47</v>
      </c>
      <c r="C31" s="46">
        <v>46.037999999999997</v>
      </c>
      <c r="D31" s="46"/>
      <c r="E31" s="46"/>
      <c r="F31" s="46">
        <v>0.19600000000000001</v>
      </c>
      <c r="G31" s="46">
        <v>0.66300000000000003</v>
      </c>
      <c r="H31" s="46">
        <v>52.12</v>
      </c>
      <c r="I31" s="46">
        <v>99.087000000000003</v>
      </c>
      <c r="J31" s="88"/>
    </row>
    <row r="32" spans="1:14" x14ac:dyDescent="0.25">
      <c r="A32" s="108" t="s">
        <v>176</v>
      </c>
      <c r="B32" s="68">
        <v>48</v>
      </c>
      <c r="C32" s="46">
        <v>46.74</v>
      </c>
      <c r="D32" s="46"/>
      <c r="E32" s="46"/>
      <c r="F32" s="46"/>
      <c r="G32" s="46"/>
      <c r="H32" s="46">
        <v>52.756999999999998</v>
      </c>
      <c r="I32" s="46">
        <v>99.611999999999995</v>
      </c>
      <c r="J32" s="88"/>
    </row>
    <row r="33" spans="1:10" x14ac:dyDescent="0.25">
      <c r="A33" s="108" t="s">
        <v>176</v>
      </c>
      <c r="B33" s="68">
        <v>49</v>
      </c>
      <c r="C33" s="46">
        <v>46.253999999999998</v>
      </c>
      <c r="D33" s="46">
        <v>6.7000000000000004E-2</v>
      </c>
      <c r="E33" s="46"/>
      <c r="F33" s="46"/>
      <c r="G33" s="46">
        <v>0.40799999999999997</v>
      </c>
      <c r="H33" s="46">
        <v>52.430999999999997</v>
      </c>
      <c r="I33" s="46">
        <v>99.162999999999997</v>
      </c>
      <c r="J33" s="88"/>
    </row>
    <row r="34" spans="1:10" x14ac:dyDescent="0.25">
      <c r="A34" s="108" t="s">
        <v>176</v>
      </c>
      <c r="B34" s="68">
        <v>50</v>
      </c>
      <c r="C34" s="46">
        <v>45.884999999999998</v>
      </c>
      <c r="D34" s="46"/>
      <c r="E34" s="46">
        <v>7.8E-2</v>
      </c>
      <c r="F34" s="46"/>
      <c r="G34" s="46">
        <v>0.20499999999999999</v>
      </c>
      <c r="H34" s="46">
        <v>52.578000000000003</v>
      </c>
      <c r="I34" s="46">
        <v>98.864999999999995</v>
      </c>
      <c r="J34" s="88"/>
    </row>
    <row r="35" spans="1:10" x14ac:dyDescent="0.25">
      <c r="A35" s="108" t="s">
        <v>176</v>
      </c>
      <c r="B35" s="68">
        <v>51</v>
      </c>
      <c r="C35" s="46">
        <v>46.09</v>
      </c>
      <c r="D35" s="46"/>
      <c r="E35" s="46"/>
      <c r="F35" s="46"/>
      <c r="G35" s="46">
        <v>0.73899999999999999</v>
      </c>
      <c r="H35" s="46">
        <v>52.097999999999999</v>
      </c>
      <c r="I35" s="46">
        <v>98.991</v>
      </c>
      <c r="J35" s="88"/>
    </row>
    <row r="36" spans="1:10" s="86" customFormat="1" x14ac:dyDescent="0.25">
      <c r="A36" s="112" t="s">
        <v>73</v>
      </c>
      <c r="B36" s="110"/>
      <c r="C36" s="110"/>
      <c r="D36" s="86">
        <v>0.06</v>
      </c>
      <c r="E36" s="86">
        <v>0.06</v>
      </c>
      <c r="F36" s="86">
        <v>0.09</v>
      </c>
      <c r="G36" s="86">
        <v>0.05</v>
      </c>
      <c r="H36" s="110"/>
      <c r="I36" s="110"/>
    </row>
    <row r="37" spans="1:10" s="86" customFormat="1" x14ac:dyDescent="0.25">
      <c r="A37" s="113" t="s">
        <v>183</v>
      </c>
      <c r="B37" s="110"/>
      <c r="C37" s="110"/>
      <c r="D37" s="110"/>
      <c r="E37" s="110"/>
      <c r="F37" s="110"/>
      <c r="G37" s="110"/>
      <c r="H37" s="110"/>
      <c r="I37" s="110"/>
    </row>
    <row r="38" spans="1:10" s="86" customFormat="1" x14ac:dyDescent="0.25">
      <c r="A38" s="86" t="s">
        <v>68</v>
      </c>
      <c r="B38" s="110"/>
      <c r="C38" s="110"/>
      <c r="D38" s="110"/>
      <c r="E38" s="110"/>
      <c r="F38" s="110"/>
      <c r="G38" s="110"/>
      <c r="H38" s="110"/>
      <c r="I38" s="110"/>
    </row>
    <row r="39" spans="1:10" s="86" customFormat="1" x14ac:dyDescent="0.25">
      <c r="A39" s="86" t="s">
        <v>69</v>
      </c>
      <c r="B39" s="110"/>
      <c r="C39" s="110"/>
      <c r="D39" s="110"/>
      <c r="E39" s="110"/>
      <c r="F39" s="110"/>
      <c r="G39" s="110"/>
      <c r="H39" s="110"/>
      <c r="I39" s="110"/>
    </row>
    <row r="40" spans="1:10" s="86" customFormat="1" x14ac:dyDescent="0.25">
      <c r="A40" s="113" t="s">
        <v>184</v>
      </c>
      <c r="B40" s="110"/>
      <c r="C40" s="110"/>
      <c r="D40" s="110"/>
      <c r="E40" s="110"/>
      <c r="F40" s="110"/>
      <c r="G40" s="110"/>
      <c r="H40" s="110"/>
      <c r="I40" s="110"/>
    </row>
    <row r="41" spans="1:10" s="86" customFormat="1" x14ac:dyDescent="0.25">
      <c r="A41" s="86" t="s">
        <v>186</v>
      </c>
      <c r="B41" s="110"/>
      <c r="C41" s="110"/>
      <c r="D41" s="110"/>
      <c r="E41" s="110"/>
      <c r="F41" s="110"/>
      <c r="G41" s="110"/>
      <c r="H41" s="110"/>
      <c r="I41" s="110"/>
    </row>
    <row r="42" spans="1:10" s="86" customFormat="1" x14ac:dyDescent="0.25">
      <c r="A42" s="86" t="s">
        <v>185</v>
      </c>
      <c r="B42" s="110"/>
      <c r="C42" s="110"/>
      <c r="D42" s="110"/>
      <c r="E42" s="110"/>
      <c r="F42" s="110"/>
      <c r="G42" s="110"/>
      <c r="H42" s="110"/>
      <c r="I42" s="110"/>
    </row>
  </sheetData>
  <mergeCells count="1">
    <mergeCell ref="J10:J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6.5703125" customWidth="1"/>
    <col min="2" max="10" width="5.7109375" style="3" customWidth="1"/>
    <col min="11" max="11" width="7.42578125" style="3" customWidth="1"/>
    <col min="12" max="12" width="8.5703125" style="3" customWidth="1"/>
    <col min="13" max="13" width="9.28515625" style="3" customWidth="1"/>
    <col min="14" max="14" width="7.7109375" style="3" customWidth="1"/>
    <col min="15" max="15" width="7.5703125" style="3" customWidth="1"/>
    <col min="16" max="17" width="8.140625" style="3" customWidth="1"/>
    <col min="18" max="19" width="7.5703125" style="3" customWidth="1"/>
    <col min="20" max="20" width="9.42578125" style="3" customWidth="1"/>
    <col min="21" max="21" width="8.85546875" style="3"/>
  </cols>
  <sheetData>
    <row r="1" spans="1:28" ht="15.75" x14ac:dyDescent="0.25">
      <c r="A1" s="28" t="s">
        <v>90</v>
      </c>
      <c r="M1"/>
      <c r="N1"/>
      <c r="O1"/>
      <c r="P1"/>
      <c r="Q1"/>
      <c r="R1"/>
      <c r="S1"/>
      <c r="T1"/>
      <c r="U1"/>
    </row>
    <row r="2" spans="1:28" ht="15.75" x14ac:dyDescent="0.25">
      <c r="A2" s="29" t="s">
        <v>89</v>
      </c>
      <c r="M2"/>
      <c r="N2"/>
      <c r="O2"/>
      <c r="P2"/>
      <c r="Q2"/>
      <c r="R2"/>
      <c r="S2"/>
      <c r="T2"/>
      <c r="U2"/>
    </row>
    <row r="3" spans="1:28" x14ac:dyDescent="0.25">
      <c r="A3" s="91" t="s">
        <v>190</v>
      </c>
      <c r="B3" s="82"/>
      <c r="C3" s="89" t="s">
        <v>193</v>
      </c>
      <c r="D3" s="89"/>
      <c r="E3" s="89"/>
      <c r="F3" s="89"/>
      <c r="G3" s="89"/>
      <c r="H3" s="89"/>
      <c r="I3" s="89"/>
      <c r="J3" s="89"/>
      <c r="K3" s="89"/>
      <c r="L3" s="90" t="s">
        <v>194</v>
      </c>
      <c r="M3" s="90"/>
      <c r="N3" s="90"/>
      <c r="O3" s="90"/>
      <c r="P3" s="90"/>
      <c r="Q3" s="90"/>
      <c r="R3" s="90"/>
      <c r="S3" s="90"/>
      <c r="T3" s="68"/>
      <c r="U3" s="68"/>
    </row>
    <row r="4" spans="1:28" x14ac:dyDescent="0.25">
      <c r="A4" s="91"/>
      <c r="B4" s="15" t="s">
        <v>66</v>
      </c>
      <c r="C4" s="23" t="s">
        <v>15</v>
      </c>
      <c r="D4" s="23" t="s">
        <v>10</v>
      </c>
      <c r="E4" s="23" t="s">
        <v>9</v>
      </c>
      <c r="F4" s="23" t="s">
        <v>12</v>
      </c>
      <c r="G4" s="23" t="s">
        <v>14</v>
      </c>
      <c r="H4" s="23" t="s">
        <v>33</v>
      </c>
      <c r="I4" s="23" t="s">
        <v>11</v>
      </c>
      <c r="J4" s="23" t="s">
        <v>13</v>
      </c>
      <c r="K4" s="23" t="s">
        <v>22</v>
      </c>
      <c r="L4" s="23" t="s">
        <v>15</v>
      </c>
      <c r="M4" s="23" t="s">
        <v>10</v>
      </c>
      <c r="N4" s="23" t="s">
        <v>9</v>
      </c>
      <c r="O4" s="23" t="s">
        <v>12</v>
      </c>
      <c r="P4" s="23" t="s">
        <v>14</v>
      </c>
      <c r="Q4" s="23" t="s">
        <v>33</v>
      </c>
      <c r="R4" s="23" t="s">
        <v>11</v>
      </c>
      <c r="S4" s="23" t="s">
        <v>13</v>
      </c>
      <c r="T4" s="15" t="s">
        <v>31</v>
      </c>
      <c r="U4" s="23" t="s">
        <v>76</v>
      </c>
      <c r="V4" s="9"/>
      <c r="W4" s="9"/>
      <c r="X4" s="9"/>
      <c r="Y4" s="9"/>
      <c r="Z4" s="9"/>
      <c r="AA4" s="9"/>
      <c r="AB4" s="9"/>
    </row>
    <row r="5" spans="1:28" x14ac:dyDescent="0.25">
      <c r="A5" s="84" t="s">
        <v>196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</row>
    <row r="6" spans="1:28" x14ac:dyDescent="0.25">
      <c r="A6" s="87" t="s">
        <v>34</v>
      </c>
      <c r="B6" s="68">
        <v>23</v>
      </c>
      <c r="C6" s="114">
        <v>44.073</v>
      </c>
      <c r="D6" s="114">
        <v>35.734000000000002</v>
      </c>
      <c r="E6" s="114">
        <v>20.916</v>
      </c>
      <c r="F6" s="46"/>
      <c r="G6" s="46"/>
      <c r="H6" s="46"/>
      <c r="I6" s="46">
        <v>5.8999999999999997E-2</v>
      </c>
      <c r="J6" s="46">
        <v>9.5000000000000001E-2</v>
      </c>
      <c r="K6" s="46">
        <f t="shared" ref="K6:K26" si="0">SUM(C6:J6)</f>
        <v>100.877</v>
      </c>
      <c r="L6" s="46">
        <v>0.93677099999999991</v>
      </c>
      <c r="M6" s="46">
        <v>1.0188629999999999</v>
      </c>
      <c r="N6" s="46">
        <v>1.0389120000000001</v>
      </c>
      <c r="O6" s="46">
        <v>3.3899999999999995E-4</v>
      </c>
      <c r="P6" s="46">
        <v>8.9099999999999997E-4</v>
      </c>
      <c r="Q6" s="46">
        <v>0</v>
      </c>
      <c r="R6" s="46">
        <v>1.5899999999999998E-3</v>
      </c>
      <c r="S6" s="46">
        <v>2.3879999999999999E-3</v>
      </c>
      <c r="T6" s="46">
        <f>(L6+Q6)/N6</f>
        <v>0.90168464701533901</v>
      </c>
      <c r="U6" s="46">
        <f>L6/3*100</f>
        <v>31.225699999999996</v>
      </c>
      <c r="V6" s="10"/>
      <c r="W6" s="10"/>
      <c r="X6" s="10"/>
      <c r="Y6" s="10"/>
      <c r="Z6" s="10"/>
      <c r="AA6" s="10"/>
      <c r="AB6" s="10"/>
    </row>
    <row r="7" spans="1:28" x14ac:dyDescent="0.25">
      <c r="A7" s="87" t="s">
        <v>34</v>
      </c>
      <c r="B7" s="68">
        <v>24</v>
      </c>
      <c r="C7" s="114">
        <v>42.52</v>
      </c>
      <c r="D7" s="114">
        <v>36.006</v>
      </c>
      <c r="E7" s="114">
        <v>22.109000000000002</v>
      </c>
      <c r="F7" s="46"/>
      <c r="G7" s="46"/>
      <c r="H7" s="46">
        <v>6.4000000000000001E-2</v>
      </c>
      <c r="I7" s="46"/>
      <c r="J7" s="46"/>
      <c r="K7" s="46">
        <f t="shared" si="0"/>
        <v>100.69900000000001</v>
      </c>
      <c r="L7" s="46">
        <v>0.89438099999999998</v>
      </c>
      <c r="M7" s="46">
        <v>1.0159560000000001</v>
      </c>
      <c r="N7" s="46">
        <v>1.0867469999999999</v>
      </c>
      <c r="O7" s="46">
        <v>2.1899999999999998E-4</v>
      </c>
      <c r="P7" s="46">
        <v>2.4000000000000001E-4</v>
      </c>
      <c r="Q7" s="46">
        <v>8.25E-4</v>
      </c>
      <c r="R7" s="46">
        <v>3.6899999999999997E-4</v>
      </c>
      <c r="S7" s="46">
        <v>7.6800000000000002E-4</v>
      </c>
      <c r="T7" s="46">
        <f t="shared" ref="T7:T15" si="1">(L7+Q7)/N7</f>
        <v>0.82374830572341129</v>
      </c>
      <c r="U7" s="46">
        <f t="shared" ref="U7:U15" si="2">L7/3*100</f>
        <v>29.812699999999996</v>
      </c>
      <c r="V7" s="10"/>
      <c r="W7" s="10"/>
      <c r="X7" s="10"/>
      <c r="Y7" s="10"/>
      <c r="Z7" s="10"/>
      <c r="AA7" s="10"/>
      <c r="AB7" s="10"/>
    </row>
    <row r="8" spans="1:28" x14ac:dyDescent="0.25">
      <c r="A8" s="87" t="s">
        <v>34</v>
      </c>
      <c r="B8" s="68">
        <v>25</v>
      </c>
      <c r="C8" s="114">
        <v>41.103000000000002</v>
      </c>
      <c r="D8" s="114">
        <v>36.326999999999998</v>
      </c>
      <c r="E8" s="114">
        <v>23.23</v>
      </c>
      <c r="F8" s="46"/>
      <c r="G8" s="46"/>
      <c r="H8" s="46"/>
      <c r="I8" s="46"/>
      <c r="J8" s="46"/>
      <c r="K8" s="46">
        <f t="shared" si="0"/>
        <v>100.66000000000001</v>
      </c>
      <c r="L8" s="46">
        <v>0.85512599999999994</v>
      </c>
      <c r="M8" s="46">
        <v>1.0138050000000001</v>
      </c>
      <c r="N8" s="46">
        <v>1.1293800000000001</v>
      </c>
      <c r="O8" s="46">
        <v>1.3799999999999999E-4</v>
      </c>
      <c r="P8" s="46">
        <v>2.6099999999999995E-4</v>
      </c>
      <c r="Q8" s="46">
        <v>2.31E-4</v>
      </c>
      <c r="R8" s="46">
        <v>5.9999999999999995E-4</v>
      </c>
      <c r="S8" s="46">
        <v>3.8099999999999999E-4</v>
      </c>
      <c r="T8" s="46">
        <f t="shared" si="1"/>
        <v>0.75736864474313326</v>
      </c>
      <c r="U8" s="46">
        <f t="shared" si="2"/>
        <v>28.504199999999997</v>
      </c>
      <c r="V8" s="10"/>
      <c r="W8" s="10"/>
      <c r="X8" s="10"/>
      <c r="Y8" s="10"/>
      <c r="Z8" s="10"/>
      <c r="AA8" s="10"/>
      <c r="AB8" s="10"/>
    </row>
    <row r="9" spans="1:28" x14ac:dyDescent="0.25">
      <c r="A9" s="87" t="s">
        <v>34</v>
      </c>
      <c r="B9" s="68">
        <v>26</v>
      </c>
      <c r="C9" s="114">
        <v>49.085000000000001</v>
      </c>
      <c r="D9" s="114">
        <v>33.872</v>
      </c>
      <c r="E9" s="114">
        <v>17.048999999999999</v>
      </c>
      <c r="F9" s="46"/>
      <c r="G9" s="46"/>
      <c r="H9" s="46">
        <v>0.74099999999999999</v>
      </c>
      <c r="I9" s="46"/>
      <c r="J9" s="46">
        <v>0.17299999999999999</v>
      </c>
      <c r="K9" s="46">
        <f t="shared" si="0"/>
        <v>100.92</v>
      </c>
      <c r="L9" s="46">
        <v>1.0897919999999999</v>
      </c>
      <c r="M9" s="46">
        <v>1.008813</v>
      </c>
      <c r="N9" s="46">
        <v>0.88453199999999998</v>
      </c>
      <c r="O9" s="46">
        <v>1.8599999999999999E-4</v>
      </c>
      <c r="P9" s="46">
        <v>1.1099999999999999E-3</v>
      </c>
      <c r="Q9" s="46">
        <v>1.0128E-2</v>
      </c>
      <c r="R9" s="46">
        <v>9.2400000000000002E-4</v>
      </c>
      <c r="S9" s="46">
        <v>4.5149999999999999E-3</v>
      </c>
      <c r="T9" s="46">
        <f t="shared" si="1"/>
        <v>1.2435050399533309</v>
      </c>
      <c r="U9" s="46">
        <f t="shared" si="2"/>
        <v>36.3264</v>
      </c>
      <c r="V9" s="10"/>
      <c r="W9" s="10"/>
      <c r="X9" s="10"/>
      <c r="Y9" s="10"/>
      <c r="Z9" s="10"/>
      <c r="AA9" s="10"/>
      <c r="AB9" s="10"/>
    </row>
    <row r="10" spans="1:28" x14ac:dyDescent="0.25">
      <c r="A10" s="87" t="s">
        <v>34</v>
      </c>
      <c r="B10" s="68">
        <v>27</v>
      </c>
      <c r="C10" s="114">
        <v>45.238999999999997</v>
      </c>
      <c r="D10" s="114">
        <v>34.451999999999998</v>
      </c>
      <c r="E10" s="114">
        <v>19.391999999999999</v>
      </c>
      <c r="F10" s="46"/>
      <c r="G10" s="46"/>
      <c r="H10" s="46">
        <v>1.577</v>
      </c>
      <c r="I10" s="46"/>
      <c r="J10" s="46"/>
      <c r="K10" s="46">
        <f t="shared" si="0"/>
        <v>100.66</v>
      </c>
      <c r="L10" s="46">
        <v>0.98432399999999998</v>
      </c>
      <c r="M10" s="46">
        <v>1.005582</v>
      </c>
      <c r="N10" s="46">
        <v>0.98602499999999993</v>
      </c>
      <c r="O10" s="46">
        <v>0</v>
      </c>
      <c r="P10" s="46">
        <v>1.7100000000000001E-4</v>
      </c>
      <c r="Q10" s="46">
        <v>2.1110999999999998E-2</v>
      </c>
      <c r="R10" s="46">
        <v>1.0439999999999998E-3</v>
      </c>
      <c r="S10" s="46">
        <v>1.6440000000000001E-3</v>
      </c>
      <c r="T10" s="46">
        <f t="shared" si="1"/>
        <v>1.0196850992621893</v>
      </c>
      <c r="U10" s="46">
        <f t="shared" si="2"/>
        <v>32.8108</v>
      </c>
      <c r="V10" s="10"/>
      <c r="W10" s="10"/>
      <c r="X10" s="10"/>
      <c r="Y10" s="10"/>
      <c r="Z10" s="10"/>
      <c r="AA10" s="10"/>
      <c r="AB10" s="10"/>
    </row>
    <row r="11" spans="1:28" x14ac:dyDescent="0.25">
      <c r="A11" s="87" t="s">
        <v>34</v>
      </c>
      <c r="B11" s="68">
        <v>28</v>
      </c>
      <c r="C11" s="114">
        <v>43.42</v>
      </c>
      <c r="D11" s="114">
        <v>35.584000000000003</v>
      </c>
      <c r="E11" s="114">
        <v>21.335000000000001</v>
      </c>
      <c r="F11" s="46">
        <v>0.153</v>
      </c>
      <c r="G11" s="46">
        <v>0.108</v>
      </c>
      <c r="H11" s="46"/>
      <c r="I11" s="46"/>
      <c r="J11" s="46">
        <v>0.251</v>
      </c>
      <c r="K11" s="46">
        <f t="shared" si="0"/>
        <v>100.85100000000001</v>
      </c>
      <c r="L11" s="46">
        <v>0.9193079999999999</v>
      </c>
      <c r="M11" s="46">
        <v>1.01064</v>
      </c>
      <c r="N11" s="46">
        <v>1.0556190000000001</v>
      </c>
      <c r="O11" s="46">
        <v>4.143E-3</v>
      </c>
      <c r="P11" s="46">
        <v>2.6189999999999998E-3</v>
      </c>
      <c r="Q11" s="46">
        <v>0</v>
      </c>
      <c r="R11" s="46">
        <v>1.3680000000000001E-3</v>
      </c>
      <c r="S11" s="46">
        <v>6.2610000000000001E-3</v>
      </c>
      <c r="T11" s="46">
        <f t="shared" si="1"/>
        <v>0.87087102448894893</v>
      </c>
      <c r="U11" s="46">
        <f t="shared" si="2"/>
        <v>30.643599999999999</v>
      </c>
      <c r="V11" s="10"/>
      <c r="W11" s="10"/>
      <c r="X11" s="10"/>
      <c r="Y11" s="10"/>
      <c r="Z11" s="10"/>
      <c r="AA11" s="10"/>
      <c r="AB11" s="10"/>
    </row>
    <row r="12" spans="1:28" x14ac:dyDescent="0.25">
      <c r="A12" s="87" t="s">
        <v>34</v>
      </c>
      <c r="B12" s="68">
        <v>29</v>
      </c>
      <c r="C12" s="114">
        <v>40.67</v>
      </c>
      <c r="D12" s="114">
        <v>36.597999999999999</v>
      </c>
      <c r="E12" s="114">
        <v>23.472999999999999</v>
      </c>
      <c r="F12" s="46"/>
      <c r="G12" s="46"/>
      <c r="H12" s="46"/>
      <c r="I12" s="46">
        <v>6.3E-2</v>
      </c>
      <c r="J12" s="46"/>
      <c r="K12" s="46">
        <f t="shared" si="0"/>
        <v>100.804</v>
      </c>
      <c r="L12" s="46">
        <v>0.84207899999999991</v>
      </c>
      <c r="M12" s="46">
        <v>1.0165139999999999</v>
      </c>
      <c r="N12" s="46">
        <v>1.135764</v>
      </c>
      <c r="O12" s="46">
        <v>9.6000000000000002E-4</v>
      </c>
      <c r="P12" s="46">
        <v>9.2400000000000002E-4</v>
      </c>
      <c r="Q12" s="46">
        <v>6.6600000000000003E-4</v>
      </c>
      <c r="R12" s="46">
        <v>1.6679999999999998E-3</v>
      </c>
      <c r="S12" s="46">
        <v>1.4250000000000001E-3</v>
      </c>
      <c r="T12" s="46">
        <f t="shared" si="1"/>
        <v>0.74200714232886411</v>
      </c>
      <c r="U12" s="46">
        <f t="shared" si="2"/>
        <v>28.069299999999998</v>
      </c>
      <c r="V12" s="10"/>
      <c r="W12" s="10"/>
      <c r="X12" s="10"/>
      <c r="Y12" s="10"/>
      <c r="Z12" s="10"/>
      <c r="AA12" s="10"/>
      <c r="AB12" s="10"/>
    </row>
    <row r="13" spans="1:28" x14ac:dyDescent="0.25">
      <c r="A13" s="87" t="s">
        <v>34</v>
      </c>
      <c r="B13" s="68">
        <v>30</v>
      </c>
      <c r="C13" s="114">
        <v>48.703000000000003</v>
      </c>
      <c r="D13" s="114">
        <v>34.045000000000002</v>
      </c>
      <c r="E13" s="114">
        <v>17.021000000000001</v>
      </c>
      <c r="F13" s="46"/>
      <c r="G13" s="46"/>
      <c r="H13" s="46">
        <v>0.878</v>
      </c>
      <c r="I13" s="46">
        <v>6.7000000000000004E-2</v>
      </c>
      <c r="J13" s="46">
        <v>0.154</v>
      </c>
      <c r="K13" s="46">
        <f t="shared" si="0"/>
        <v>100.86799999999999</v>
      </c>
      <c r="L13" s="46">
        <v>1.082619</v>
      </c>
      <c r="M13" s="46">
        <v>1.015191</v>
      </c>
      <c r="N13" s="46">
        <v>0.88418099999999999</v>
      </c>
      <c r="O13" s="46">
        <v>0</v>
      </c>
      <c r="P13" s="46">
        <v>7.4999999999999993E-5</v>
      </c>
      <c r="Q13" s="46">
        <v>1.2011999999999998E-2</v>
      </c>
      <c r="R13" s="46">
        <v>1.8929999999999999E-3</v>
      </c>
      <c r="S13" s="46">
        <v>4.0289999999999996E-3</v>
      </c>
      <c r="T13" s="46">
        <f t="shared" si="1"/>
        <v>1.2380168766349875</v>
      </c>
      <c r="U13" s="46">
        <f t="shared" si="2"/>
        <v>36.087299999999999</v>
      </c>
      <c r="V13" s="10"/>
      <c r="W13" s="10"/>
      <c r="X13" s="10"/>
      <c r="Y13" s="10"/>
      <c r="Z13" s="10"/>
      <c r="AA13" s="10"/>
      <c r="AB13" s="10"/>
    </row>
    <row r="14" spans="1:28" x14ac:dyDescent="0.25">
      <c r="A14" s="87" t="s">
        <v>34</v>
      </c>
      <c r="B14" s="68">
        <v>31</v>
      </c>
      <c r="C14" s="114">
        <v>44.198</v>
      </c>
      <c r="D14" s="114">
        <v>34.976999999999997</v>
      </c>
      <c r="E14" s="114">
        <v>19.52</v>
      </c>
      <c r="F14" s="46"/>
      <c r="G14" s="46"/>
      <c r="H14" s="46">
        <v>1.758</v>
      </c>
      <c r="I14" s="46"/>
      <c r="J14" s="46">
        <v>0.20799999999999999</v>
      </c>
      <c r="K14" s="46">
        <f t="shared" si="0"/>
        <v>100.66099999999999</v>
      </c>
      <c r="L14" s="46">
        <v>0.95993700000000004</v>
      </c>
      <c r="M14" s="46">
        <v>1.0190669999999999</v>
      </c>
      <c r="N14" s="46">
        <v>0.99074700000000004</v>
      </c>
      <c r="O14" s="46">
        <v>0</v>
      </c>
      <c r="P14" s="46">
        <v>0</v>
      </c>
      <c r="Q14" s="46">
        <v>2.349E-2</v>
      </c>
      <c r="R14" s="46">
        <v>1.4219999999999999E-3</v>
      </c>
      <c r="S14" s="46">
        <v>5.3340000000000002E-3</v>
      </c>
      <c r="T14" s="46">
        <f t="shared" si="1"/>
        <v>0.99261163546293862</v>
      </c>
      <c r="U14" s="46">
        <f t="shared" si="2"/>
        <v>31.997900000000001</v>
      </c>
      <c r="V14" s="10"/>
      <c r="W14" s="10"/>
      <c r="X14" s="10"/>
      <c r="Y14" s="10"/>
      <c r="Z14" s="10"/>
      <c r="AA14" s="10"/>
      <c r="AB14" s="10"/>
    </row>
    <row r="15" spans="1:28" x14ac:dyDescent="0.25">
      <c r="A15" s="87" t="s">
        <v>34</v>
      </c>
      <c r="B15" s="68">
        <v>38</v>
      </c>
      <c r="C15" s="114">
        <v>42.4</v>
      </c>
      <c r="D15" s="114">
        <v>35.210999999999999</v>
      </c>
      <c r="E15" s="114">
        <v>22.277000000000001</v>
      </c>
      <c r="F15" s="46">
        <v>0.121</v>
      </c>
      <c r="G15" s="46"/>
      <c r="H15" s="46"/>
      <c r="I15" s="46">
        <v>8.2000000000000003E-2</v>
      </c>
      <c r="J15" s="46">
        <v>0.64200000000000002</v>
      </c>
      <c r="K15" s="46">
        <f t="shared" si="0"/>
        <v>100.73299999999998</v>
      </c>
      <c r="L15" s="46">
        <v>0.89122499999999993</v>
      </c>
      <c r="M15" s="46">
        <v>0.992838</v>
      </c>
      <c r="N15" s="46">
        <v>1.0942620000000001</v>
      </c>
      <c r="O15" s="46">
        <v>3.2460000000000002E-3</v>
      </c>
      <c r="P15" s="46">
        <v>7.1999999999999988E-5</v>
      </c>
      <c r="Q15" s="46">
        <v>2.5799999999999998E-4</v>
      </c>
      <c r="R15" s="46">
        <v>2.202E-3</v>
      </c>
      <c r="S15" s="46">
        <v>1.5897000000000001E-2</v>
      </c>
      <c r="T15" s="46">
        <f t="shared" si="1"/>
        <v>0.81468880396102561</v>
      </c>
      <c r="U15" s="46">
        <f t="shared" si="2"/>
        <v>29.707499999999996</v>
      </c>
      <c r="V15" s="10"/>
      <c r="W15" s="10"/>
      <c r="X15" s="10"/>
      <c r="Y15" s="10"/>
      <c r="Z15" s="10"/>
      <c r="AA15" s="10"/>
      <c r="AB15" s="10"/>
    </row>
    <row r="16" spans="1:28" x14ac:dyDescent="0.25">
      <c r="A16" s="108" t="s">
        <v>35</v>
      </c>
      <c r="B16" s="68" t="s">
        <v>77</v>
      </c>
      <c r="C16" s="114">
        <v>42.64</v>
      </c>
      <c r="D16" s="114">
        <v>32.15</v>
      </c>
      <c r="E16" s="114">
        <v>22.39</v>
      </c>
      <c r="F16" s="46"/>
      <c r="G16" s="46"/>
      <c r="H16" s="46"/>
      <c r="I16" s="46"/>
      <c r="J16" s="46"/>
      <c r="K16" s="46">
        <f t="shared" si="0"/>
        <v>97.179999999999993</v>
      </c>
      <c r="L16" s="46">
        <v>0.92670078967611258</v>
      </c>
      <c r="M16" s="46">
        <v>0.93788790039629855</v>
      </c>
      <c r="N16" s="46">
        <v>1.1354113099275887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f t="shared" ref="T16:T18" si="3">(L16+Q16)/N16</f>
        <v>0.81618069291137618</v>
      </c>
      <c r="U16" s="46">
        <f t="shared" ref="U16:U18" si="4">L16/3*100</f>
        <v>30.890026322537086</v>
      </c>
      <c r="V16" s="10"/>
      <c r="W16" s="10"/>
      <c r="X16" s="10"/>
      <c r="Y16" s="10"/>
      <c r="Z16" s="10"/>
      <c r="AA16" s="10"/>
    </row>
    <row r="17" spans="1:27" x14ac:dyDescent="0.25">
      <c r="A17" s="108" t="s">
        <v>35</v>
      </c>
      <c r="B17" s="68" t="s">
        <v>78</v>
      </c>
      <c r="C17" s="114">
        <v>41.11</v>
      </c>
      <c r="D17" s="114">
        <v>33.21</v>
      </c>
      <c r="E17" s="114">
        <v>22.96</v>
      </c>
      <c r="F17" s="46"/>
      <c r="G17" s="46"/>
      <c r="H17" s="46">
        <v>1.28</v>
      </c>
      <c r="I17" s="46"/>
      <c r="J17" s="46"/>
      <c r="K17" s="46">
        <f t="shared" si="0"/>
        <v>98.56</v>
      </c>
      <c r="L17" s="46">
        <v>0.88063450213012318</v>
      </c>
      <c r="M17" s="46">
        <v>0.95491499726628659</v>
      </c>
      <c r="N17" s="46">
        <v>1.1476167776076658</v>
      </c>
      <c r="O17" s="46">
        <v>0</v>
      </c>
      <c r="P17" s="46">
        <v>0</v>
      </c>
      <c r="Q17" s="46">
        <v>1.6833722995924408E-2</v>
      </c>
      <c r="R17" s="46">
        <v>0</v>
      </c>
      <c r="S17" s="46">
        <v>0</v>
      </c>
      <c r="T17" s="46">
        <f t="shared" si="3"/>
        <v>0.78202780112444814</v>
      </c>
      <c r="U17" s="46">
        <f t="shared" si="4"/>
        <v>29.35448340433744</v>
      </c>
      <c r="V17" s="10"/>
      <c r="W17" s="10"/>
      <c r="X17" s="10"/>
      <c r="Y17" s="10"/>
      <c r="Z17" s="10"/>
      <c r="AA17" s="10"/>
    </row>
    <row r="18" spans="1:27" x14ac:dyDescent="0.25">
      <c r="A18" s="108" t="s">
        <v>35</v>
      </c>
      <c r="B18" s="68" t="s">
        <v>79</v>
      </c>
      <c r="C18" s="114">
        <v>42.51</v>
      </c>
      <c r="D18" s="114">
        <v>32.69</v>
      </c>
      <c r="E18" s="114">
        <v>22.76</v>
      </c>
      <c r="F18" s="46"/>
      <c r="G18" s="46"/>
      <c r="H18" s="46"/>
      <c r="I18" s="46"/>
      <c r="J18" s="46"/>
      <c r="K18" s="46">
        <f t="shared" si="0"/>
        <v>97.96</v>
      </c>
      <c r="L18" s="46">
        <v>0.914218094780618</v>
      </c>
      <c r="M18" s="46">
        <v>0.943672386984864</v>
      </c>
      <c r="N18" s="46">
        <v>1.142109518234518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f t="shared" si="3"/>
        <v>0.80046447401456178</v>
      </c>
      <c r="U18" s="46">
        <f t="shared" si="4"/>
        <v>30.473936492687265</v>
      </c>
      <c r="V18" s="10"/>
      <c r="W18" s="10"/>
      <c r="X18" s="10"/>
      <c r="Y18" s="10"/>
      <c r="Z18" s="10"/>
      <c r="AA18" s="10"/>
    </row>
    <row r="19" spans="1:27" x14ac:dyDescent="0.25">
      <c r="A19" s="115" t="s">
        <v>36</v>
      </c>
      <c r="B19" s="116" t="s">
        <v>80</v>
      </c>
      <c r="C19" s="117">
        <v>43.59</v>
      </c>
      <c r="D19" s="117">
        <v>36.130000000000003</v>
      </c>
      <c r="E19" s="117">
        <v>22.13</v>
      </c>
      <c r="F19" s="117"/>
      <c r="G19" s="46"/>
      <c r="H19" s="46"/>
      <c r="I19" s="117">
        <v>0.13</v>
      </c>
      <c r="J19" s="46"/>
      <c r="K19" s="46">
        <f t="shared" si="0"/>
        <v>101.97999999999999</v>
      </c>
      <c r="L19" s="46">
        <v>0.90882517651567696</v>
      </c>
      <c r="M19" s="46">
        <v>1.0111348072749435</v>
      </c>
      <c r="N19" s="46">
        <v>1.0765933172290549</v>
      </c>
      <c r="O19" s="46">
        <v>0</v>
      </c>
      <c r="P19" s="46">
        <v>0</v>
      </c>
      <c r="Q19" s="46">
        <v>0</v>
      </c>
      <c r="R19" s="46">
        <v>3.4466989803245114E-3</v>
      </c>
      <c r="S19" s="46">
        <v>0</v>
      </c>
      <c r="T19" s="46">
        <f t="shared" ref="T19:T26" si="5">(L19+Q19)/N19</f>
        <v>0.84416758117616686</v>
      </c>
      <c r="U19" s="46">
        <f t="shared" ref="U19:U26" si="6">L19/3*100</f>
        <v>30.294172550522564</v>
      </c>
      <c r="V19" s="10"/>
      <c r="W19" s="10"/>
      <c r="X19" s="10"/>
      <c r="Y19" s="10"/>
      <c r="Z19" s="10"/>
      <c r="AA19" s="10"/>
    </row>
    <row r="20" spans="1:27" x14ac:dyDescent="0.25">
      <c r="A20" s="115" t="s">
        <v>36</v>
      </c>
      <c r="B20" s="116" t="s">
        <v>81</v>
      </c>
      <c r="C20" s="117">
        <v>42.69</v>
      </c>
      <c r="D20" s="117">
        <v>35.57</v>
      </c>
      <c r="E20" s="117">
        <v>21.84</v>
      </c>
      <c r="F20" s="117"/>
      <c r="G20" s="46"/>
      <c r="H20" s="46"/>
      <c r="I20" s="117">
        <v>0.11</v>
      </c>
      <c r="J20" s="46"/>
      <c r="K20" s="46">
        <f t="shared" si="0"/>
        <v>100.21</v>
      </c>
      <c r="L20" s="46">
        <v>0.90486276032741686</v>
      </c>
      <c r="M20" s="46">
        <v>1.0120175508962177</v>
      </c>
      <c r="N20" s="46">
        <v>1.0801547497372956</v>
      </c>
      <c r="O20" s="46">
        <v>0</v>
      </c>
      <c r="P20" s="46">
        <v>0</v>
      </c>
      <c r="Q20" s="46">
        <v>0</v>
      </c>
      <c r="R20" s="46">
        <v>2.9649390390697524E-3</v>
      </c>
      <c r="S20" s="46">
        <v>0</v>
      </c>
      <c r="T20" s="46">
        <f t="shared" si="5"/>
        <v>0.83771585557299866</v>
      </c>
      <c r="U20" s="46">
        <f t="shared" si="6"/>
        <v>30.162092010913895</v>
      </c>
      <c r="V20" s="10"/>
      <c r="W20" s="10"/>
      <c r="X20" s="10"/>
      <c r="Y20" s="10"/>
      <c r="Z20" s="10"/>
      <c r="AA20" s="10"/>
    </row>
    <row r="21" spans="1:27" x14ac:dyDescent="0.25">
      <c r="A21" s="115" t="s">
        <v>36</v>
      </c>
      <c r="B21" s="116" t="s">
        <v>82</v>
      </c>
      <c r="C21" s="117">
        <v>41.57</v>
      </c>
      <c r="D21" s="117">
        <v>35.96</v>
      </c>
      <c r="E21" s="117">
        <v>22.83</v>
      </c>
      <c r="F21" s="117"/>
      <c r="G21" s="46"/>
      <c r="H21" s="46"/>
      <c r="I21" s="117"/>
      <c r="J21" s="46"/>
      <c r="K21" s="46">
        <f t="shared" si="0"/>
        <v>100.36</v>
      </c>
      <c r="L21" s="46">
        <v>0.87143433904253176</v>
      </c>
      <c r="M21" s="46">
        <v>1.0118635382536996</v>
      </c>
      <c r="N21" s="46">
        <v>1.1167021227037686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f t="shared" si="5"/>
        <v>0.78036418246667927</v>
      </c>
      <c r="U21" s="46">
        <f t="shared" si="6"/>
        <v>29.047811301417724</v>
      </c>
      <c r="V21" s="10"/>
      <c r="W21" s="10"/>
      <c r="X21" s="10"/>
      <c r="Y21" s="10"/>
      <c r="Z21" s="10"/>
      <c r="AA21" s="10"/>
    </row>
    <row r="22" spans="1:27" x14ac:dyDescent="0.25">
      <c r="A22" s="115" t="s">
        <v>36</v>
      </c>
      <c r="B22" s="116" t="s">
        <v>83</v>
      </c>
      <c r="C22" s="117">
        <v>42.26</v>
      </c>
      <c r="D22" s="117">
        <v>35.61</v>
      </c>
      <c r="E22" s="117">
        <v>22.08</v>
      </c>
      <c r="F22" s="117"/>
      <c r="G22" s="46"/>
      <c r="H22" s="46"/>
      <c r="I22" s="117">
        <v>0.12</v>
      </c>
      <c r="J22" s="46"/>
      <c r="K22" s="46">
        <f t="shared" si="0"/>
        <v>100.07000000000001</v>
      </c>
      <c r="L22" s="46">
        <v>0.89450711894393331</v>
      </c>
      <c r="M22" s="46">
        <v>1.0117516025851871</v>
      </c>
      <c r="N22" s="46">
        <v>1.0905112817792579</v>
      </c>
      <c r="O22" s="46">
        <v>0</v>
      </c>
      <c r="P22" s="46">
        <v>0</v>
      </c>
      <c r="Q22" s="46">
        <v>0</v>
      </c>
      <c r="R22" s="46">
        <v>3.2299966916212249E-3</v>
      </c>
      <c r="S22" s="46">
        <v>0</v>
      </c>
      <c r="T22" s="46">
        <f t="shared" si="5"/>
        <v>0.8202639751552796</v>
      </c>
      <c r="U22" s="46">
        <f t="shared" si="6"/>
        <v>29.816903964797774</v>
      </c>
      <c r="V22" s="10"/>
      <c r="W22" s="10"/>
      <c r="X22" s="10"/>
      <c r="Y22" s="10"/>
      <c r="Z22" s="10"/>
      <c r="AA22" s="10"/>
    </row>
    <row r="23" spans="1:27" x14ac:dyDescent="0.25">
      <c r="A23" s="115" t="s">
        <v>179</v>
      </c>
      <c r="B23" s="116" t="s">
        <v>77</v>
      </c>
      <c r="C23" s="117">
        <v>43.26</v>
      </c>
      <c r="D23" s="117">
        <v>35.43</v>
      </c>
      <c r="E23" s="117">
        <v>21.41</v>
      </c>
      <c r="F23" s="117"/>
      <c r="G23" s="46"/>
      <c r="H23" s="46"/>
      <c r="I23" s="117">
        <v>0.14000000000000001</v>
      </c>
      <c r="J23" s="46"/>
      <c r="K23" s="46">
        <f t="shared" si="0"/>
        <v>100.24</v>
      </c>
      <c r="L23" s="46">
        <v>0.92073786222762521</v>
      </c>
      <c r="M23" s="46">
        <v>1.0122044875606218</v>
      </c>
      <c r="N23" s="46">
        <v>1.0632684805983526</v>
      </c>
      <c r="O23" s="46">
        <v>0</v>
      </c>
      <c r="P23" s="46">
        <v>0</v>
      </c>
      <c r="Q23" s="46">
        <v>0</v>
      </c>
      <c r="R23" s="46">
        <v>3.7891696134004288E-3</v>
      </c>
      <c r="S23" s="46">
        <v>0</v>
      </c>
      <c r="T23" s="46">
        <f t="shared" si="5"/>
        <v>0.86595049042503502</v>
      </c>
      <c r="U23" s="46">
        <f t="shared" si="6"/>
        <v>30.691262074254173</v>
      </c>
      <c r="V23" s="10"/>
      <c r="W23" s="10"/>
      <c r="X23" s="10"/>
      <c r="Y23" s="10"/>
      <c r="Z23" s="10"/>
      <c r="AA23" s="10"/>
    </row>
    <row r="24" spans="1:27" x14ac:dyDescent="0.25">
      <c r="A24" s="115" t="s">
        <v>179</v>
      </c>
      <c r="B24" s="116" t="s">
        <v>78</v>
      </c>
      <c r="C24" s="117">
        <v>42.92</v>
      </c>
      <c r="D24" s="117">
        <v>35.35</v>
      </c>
      <c r="E24" s="117">
        <v>21.77</v>
      </c>
      <c r="F24" s="117"/>
      <c r="G24" s="46"/>
      <c r="H24" s="46"/>
      <c r="I24" s="117"/>
      <c r="J24" s="46"/>
      <c r="K24" s="46">
        <f t="shared" si="0"/>
        <v>100.04</v>
      </c>
      <c r="L24" s="46">
        <v>0.91211276223942672</v>
      </c>
      <c r="M24" s="46">
        <v>1.0083837907454578</v>
      </c>
      <c r="N24" s="46">
        <v>1.0795034470151152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f t="shared" si="5"/>
        <v>0.84493733184592168</v>
      </c>
      <c r="U24" s="46">
        <f t="shared" si="6"/>
        <v>30.403758741314224</v>
      </c>
      <c r="V24" s="10"/>
      <c r="W24" s="10"/>
      <c r="X24" s="10"/>
      <c r="Y24" s="10"/>
      <c r="Z24" s="10"/>
      <c r="AA24" s="10"/>
    </row>
    <row r="25" spans="1:27" x14ac:dyDescent="0.25">
      <c r="A25" s="115" t="s">
        <v>179</v>
      </c>
      <c r="B25" s="116" t="s">
        <v>79</v>
      </c>
      <c r="C25" s="117">
        <v>40.71</v>
      </c>
      <c r="D25" s="117">
        <v>36.18</v>
      </c>
      <c r="E25" s="117">
        <v>22.8</v>
      </c>
      <c r="F25" s="117"/>
      <c r="G25" s="46"/>
      <c r="H25" s="46"/>
      <c r="I25" s="117">
        <v>0.12</v>
      </c>
      <c r="J25" s="46"/>
      <c r="K25" s="46">
        <f t="shared" si="0"/>
        <v>99.81</v>
      </c>
      <c r="L25" s="46">
        <v>0.85629073610136641</v>
      </c>
      <c r="M25" s="46">
        <v>1.0214951864828696</v>
      </c>
      <c r="N25" s="46">
        <v>1.1190043517708841</v>
      </c>
      <c r="O25" s="46">
        <v>0</v>
      </c>
      <c r="P25" s="46">
        <v>0</v>
      </c>
      <c r="Q25" s="46">
        <v>0</v>
      </c>
      <c r="R25" s="46">
        <v>3.2097256448794017E-3</v>
      </c>
      <c r="S25" s="46">
        <v>0</v>
      </c>
      <c r="T25" s="46">
        <f t="shared" si="5"/>
        <v>0.76522556390977448</v>
      </c>
      <c r="U25" s="46">
        <f t="shared" si="6"/>
        <v>28.543024536712213</v>
      </c>
      <c r="V25" s="10"/>
      <c r="W25" s="10"/>
      <c r="X25" s="10"/>
      <c r="Y25" s="10"/>
      <c r="Z25" s="10"/>
      <c r="AA25" s="10"/>
    </row>
    <row r="26" spans="1:27" x14ac:dyDescent="0.25">
      <c r="A26" s="115" t="s">
        <v>179</v>
      </c>
      <c r="B26" s="116" t="s">
        <v>84</v>
      </c>
      <c r="C26" s="117">
        <v>41.92</v>
      </c>
      <c r="D26" s="117">
        <v>35.76</v>
      </c>
      <c r="E26" s="117">
        <v>21.95</v>
      </c>
      <c r="F26" s="117"/>
      <c r="G26" s="46"/>
      <c r="H26" s="46"/>
      <c r="I26" s="117">
        <v>0.15</v>
      </c>
      <c r="J26" s="46"/>
      <c r="K26" s="46">
        <f t="shared" si="0"/>
        <v>99.780000000000015</v>
      </c>
      <c r="L26" s="46">
        <v>0.88984588327300729</v>
      </c>
      <c r="M26" s="46">
        <v>1.0189166299264436</v>
      </c>
      <c r="N26" s="46">
        <v>1.0871884539193508</v>
      </c>
      <c r="O26" s="46">
        <v>0</v>
      </c>
      <c r="P26" s="46">
        <v>0</v>
      </c>
      <c r="Q26" s="46">
        <v>0</v>
      </c>
      <c r="R26" s="46">
        <v>4.0490328811983367E-3</v>
      </c>
      <c r="S26" s="46">
        <v>0</v>
      </c>
      <c r="T26" s="46">
        <f t="shared" si="5"/>
        <v>0.81848356654734788</v>
      </c>
      <c r="U26" s="46">
        <f t="shared" si="6"/>
        <v>29.661529442433576</v>
      </c>
      <c r="V26" s="10"/>
      <c r="W26" s="10"/>
      <c r="X26" s="10"/>
      <c r="Y26" s="10"/>
      <c r="Z26" s="10"/>
      <c r="AA26" s="10"/>
    </row>
    <row r="27" spans="1:27" x14ac:dyDescent="0.25">
      <c r="A27" s="115"/>
      <c r="B27" s="116"/>
      <c r="C27" s="117"/>
      <c r="D27" s="117"/>
      <c r="E27" s="117"/>
      <c r="F27" s="117"/>
      <c r="G27" s="46"/>
      <c r="H27" s="46"/>
      <c r="I27" s="117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118">
        <f>MIN(T6:T26)</f>
        <v>0.74200714232886411</v>
      </c>
      <c r="U27" s="118">
        <f>MIN(U6:U26)</f>
        <v>28.069299999999998</v>
      </c>
      <c r="V27" s="10"/>
      <c r="W27" s="10"/>
      <c r="X27" s="10"/>
      <c r="Y27" s="10"/>
      <c r="Z27" s="10"/>
      <c r="AA27" s="10"/>
    </row>
    <row r="28" spans="1:27" x14ac:dyDescent="0.25">
      <c r="A28" s="115"/>
      <c r="B28" s="116"/>
      <c r="C28" s="117"/>
      <c r="D28" s="117"/>
      <c r="E28" s="117"/>
      <c r="F28" s="117"/>
      <c r="G28" s="46"/>
      <c r="H28" s="46"/>
      <c r="I28" s="117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118">
        <f>MAX(T6:T26)</f>
        <v>1.2435050399533309</v>
      </c>
      <c r="U28" s="118">
        <f>MAX(U6:U26)</f>
        <v>36.3264</v>
      </c>
      <c r="V28" s="10"/>
      <c r="W28" s="10"/>
      <c r="X28" s="10"/>
      <c r="Y28" s="10"/>
      <c r="Z28" s="10"/>
      <c r="AA28" s="10"/>
    </row>
    <row r="29" spans="1:27" x14ac:dyDescent="0.25">
      <c r="A29" s="115"/>
      <c r="B29" s="116"/>
      <c r="C29" s="117"/>
      <c r="D29" s="117"/>
      <c r="E29" s="117"/>
      <c r="F29" s="117"/>
      <c r="G29" s="46"/>
      <c r="H29" s="46"/>
      <c r="I29" s="117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118">
        <f>AVERAGE(T6:T26)</f>
        <v>0.87523660641541701</v>
      </c>
      <c r="U29" s="118">
        <f>AVERAGE(U6:U26)</f>
        <v>30.691638135329899</v>
      </c>
      <c r="V29" s="10"/>
      <c r="W29" s="10"/>
      <c r="X29" s="10"/>
      <c r="Y29" s="10"/>
      <c r="Z29" s="10"/>
      <c r="AA29" s="10"/>
    </row>
    <row r="30" spans="1:27" x14ac:dyDescent="0.25">
      <c r="A30" s="119" t="s">
        <v>195</v>
      </c>
      <c r="B30" s="116"/>
      <c r="C30" s="117"/>
      <c r="D30" s="117"/>
      <c r="E30" s="117"/>
      <c r="F30" s="117"/>
      <c r="G30" s="46"/>
      <c r="H30" s="46"/>
      <c r="I30" s="117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107"/>
      <c r="U30" s="107"/>
      <c r="V30" s="10"/>
      <c r="W30" s="10"/>
      <c r="X30" s="10"/>
      <c r="Y30" s="10"/>
      <c r="Z30" s="10"/>
      <c r="AA30" s="10"/>
    </row>
    <row r="31" spans="1:27" x14ac:dyDescent="0.25">
      <c r="A31" s="108" t="s">
        <v>37</v>
      </c>
      <c r="B31" s="68">
        <v>7</v>
      </c>
      <c r="C31" s="114">
        <v>41.856999999999999</v>
      </c>
      <c r="D31" s="114">
        <v>36.164999999999999</v>
      </c>
      <c r="E31" s="114">
        <v>22.047999999999998</v>
      </c>
      <c r="F31" s="46"/>
      <c r="G31" s="46"/>
      <c r="H31" s="46">
        <v>0.19700000000000001</v>
      </c>
      <c r="I31" s="46"/>
      <c r="J31" s="46"/>
      <c r="K31" s="46">
        <f>SUM(C31:J31)</f>
        <v>100.267</v>
      </c>
      <c r="L31" s="46">
        <v>0.8835859688503056</v>
      </c>
      <c r="M31" s="46">
        <v>1.0247473427850404</v>
      </c>
      <c r="N31" s="46">
        <v>1.0859921804276527</v>
      </c>
      <c r="O31" s="46">
        <v>1.4776744109592519E-3</v>
      </c>
      <c r="P31" s="46">
        <v>0</v>
      </c>
      <c r="Q31" s="46">
        <v>2.5531064679188585E-3</v>
      </c>
      <c r="R31" s="46">
        <v>5.9056800736809493E-4</v>
      </c>
      <c r="S31" s="46">
        <v>9.2127763669097292E-4</v>
      </c>
      <c r="T31" s="46">
        <f t="shared" ref="T31:T32" si="7">(L31+Q31)/N31</f>
        <v>0.81597187464947663</v>
      </c>
      <c r="U31" s="46">
        <f>L31/3*100</f>
        <v>29.45286562834352</v>
      </c>
      <c r="V31" s="10"/>
      <c r="W31" s="10"/>
      <c r="X31" s="10"/>
      <c r="Y31" s="10"/>
      <c r="Z31" s="10"/>
      <c r="AA31" s="10"/>
    </row>
    <row r="32" spans="1:27" x14ac:dyDescent="0.25">
      <c r="A32" s="108" t="s">
        <v>37</v>
      </c>
      <c r="B32" s="68">
        <v>8</v>
      </c>
      <c r="C32" s="114">
        <v>42.281999999999996</v>
      </c>
      <c r="D32" s="114">
        <v>36.414999999999999</v>
      </c>
      <c r="E32" s="114">
        <v>21.681999999999999</v>
      </c>
      <c r="F32" s="46"/>
      <c r="G32" s="46"/>
      <c r="H32" s="46">
        <v>0.04</v>
      </c>
      <c r="I32" s="46"/>
      <c r="J32" s="46"/>
      <c r="K32" s="46">
        <f>SUM(C32:J32)</f>
        <v>100.41900000000001</v>
      </c>
      <c r="L32" s="46">
        <v>0.89431303140958107</v>
      </c>
      <c r="M32" s="46">
        <v>1.0338605652390507</v>
      </c>
      <c r="N32" s="46">
        <v>1.0700650081922787</v>
      </c>
      <c r="O32" s="46">
        <v>4.5880345009451822E-4</v>
      </c>
      <c r="P32" s="46">
        <v>1.9378854125237069E-4</v>
      </c>
      <c r="Q32" s="46">
        <v>5.194168277829936E-4</v>
      </c>
      <c r="R32" s="46">
        <v>4.572455436425844E-4</v>
      </c>
      <c r="S32" s="46">
        <v>0</v>
      </c>
      <c r="T32" s="46">
        <f t="shared" si="7"/>
        <v>0.83624120159676574</v>
      </c>
      <c r="U32" s="46">
        <f t="shared" ref="U32:U35" si="8">L32/3*100</f>
        <v>29.810434380319368</v>
      </c>
      <c r="V32" s="10"/>
      <c r="W32" s="10"/>
      <c r="X32" s="10"/>
      <c r="Y32" s="10"/>
      <c r="Z32" s="10"/>
      <c r="AA32" s="10"/>
    </row>
    <row r="33" spans="1:27" x14ac:dyDescent="0.25">
      <c r="A33" s="108" t="s">
        <v>38</v>
      </c>
      <c r="B33" s="68" t="s">
        <v>85</v>
      </c>
      <c r="C33" s="114">
        <v>41.17</v>
      </c>
      <c r="D33" s="114">
        <v>35.14</v>
      </c>
      <c r="E33" s="114">
        <v>22.16</v>
      </c>
      <c r="F33" s="46"/>
      <c r="G33" s="46"/>
      <c r="H33" s="46"/>
      <c r="I33" s="46"/>
      <c r="J33" s="46"/>
      <c r="K33" s="46">
        <f>SUM(C33:J33)</f>
        <v>98.47</v>
      </c>
      <c r="L33" s="46">
        <v>0.88193159796194343</v>
      </c>
      <c r="M33" s="46">
        <v>1.0104234382630044</v>
      </c>
      <c r="N33" s="46">
        <v>1.1076449637750523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f>(L33+Q33)/N33</f>
        <v>0.79622227952552838</v>
      </c>
      <c r="U33" s="46">
        <f t="shared" si="8"/>
        <v>29.397719932064781</v>
      </c>
      <c r="V33" s="10"/>
      <c r="W33" s="10"/>
      <c r="X33" s="10"/>
      <c r="Y33" s="10"/>
      <c r="Z33" s="10"/>
      <c r="AA33" s="10"/>
    </row>
    <row r="34" spans="1:27" x14ac:dyDescent="0.25">
      <c r="A34" s="108" t="s">
        <v>38</v>
      </c>
      <c r="B34" s="68" t="s">
        <v>86</v>
      </c>
      <c r="C34" s="114">
        <v>42.89</v>
      </c>
      <c r="D34" s="114">
        <v>34.78</v>
      </c>
      <c r="E34" s="114">
        <v>21.08</v>
      </c>
      <c r="F34" s="46"/>
      <c r="G34" s="46"/>
      <c r="H34" s="46"/>
      <c r="I34" s="46">
        <v>0.12</v>
      </c>
      <c r="J34" s="46"/>
      <c r="K34" s="46">
        <f>SUM(C34:J34)</f>
        <v>98.87</v>
      </c>
      <c r="L34" s="46">
        <v>0.92625489007494211</v>
      </c>
      <c r="M34" s="46">
        <v>1.0082115398367608</v>
      </c>
      <c r="N34" s="46">
        <v>1.0622380631029644</v>
      </c>
      <c r="O34" s="46">
        <v>0</v>
      </c>
      <c r="P34" s="46">
        <v>0</v>
      </c>
      <c r="Q34" s="46">
        <v>0</v>
      </c>
      <c r="R34" s="46">
        <v>3.2955069853324711E-3</v>
      </c>
      <c r="S34" s="46">
        <v>0</v>
      </c>
      <c r="T34" s="46">
        <f>(L34+Q34)/N34</f>
        <v>0.8719842775820007</v>
      </c>
      <c r="U34" s="46">
        <f t="shared" si="8"/>
        <v>30.87516300249807</v>
      </c>
      <c r="V34" s="10"/>
      <c r="W34" s="10"/>
      <c r="X34" s="10"/>
      <c r="Y34" s="10"/>
      <c r="Z34" s="10"/>
      <c r="AA34" s="10"/>
    </row>
    <row r="35" spans="1:27" x14ac:dyDescent="0.25">
      <c r="A35" s="108" t="s">
        <v>38</v>
      </c>
      <c r="B35" s="68" t="s">
        <v>77</v>
      </c>
      <c r="C35" s="114">
        <v>43.53</v>
      </c>
      <c r="D35" s="114">
        <v>34.97</v>
      </c>
      <c r="E35" s="114">
        <v>20.88</v>
      </c>
      <c r="F35" s="46"/>
      <c r="G35" s="46"/>
      <c r="H35" s="46"/>
      <c r="I35" s="46">
        <v>0.13</v>
      </c>
      <c r="J35" s="46">
        <v>0.72</v>
      </c>
      <c r="K35" s="46">
        <f>SUM(C35:J35)</f>
        <v>100.22999999999999</v>
      </c>
      <c r="L35" s="46">
        <v>0.9314245580111451</v>
      </c>
      <c r="M35" s="46">
        <v>1.0043897414481859</v>
      </c>
      <c r="N35" s="46">
        <v>1.0424765556237765</v>
      </c>
      <c r="O35" s="46">
        <v>0</v>
      </c>
      <c r="P35" s="46">
        <v>0</v>
      </c>
      <c r="Q35" s="46">
        <v>0</v>
      </c>
      <c r="R35" s="46">
        <v>3.537275551959959E-3</v>
      </c>
      <c r="S35" s="46">
        <v>1.8171869364932515E-2</v>
      </c>
      <c r="T35" s="46">
        <f>(L35+Q35)/N35</f>
        <v>0.89347290640394084</v>
      </c>
      <c r="U35" s="46">
        <f t="shared" si="8"/>
        <v>31.047485267038173</v>
      </c>
      <c r="V35" s="10"/>
      <c r="W35" s="10"/>
      <c r="X35" s="10"/>
      <c r="Y35" s="10"/>
      <c r="Z35" s="10"/>
      <c r="AA35" s="10"/>
    </row>
    <row r="36" spans="1:27" x14ac:dyDescent="0.25">
      <c r="A36" s="68" t="s">
        <v>73</v>
      </c>
      <c r="B36" s="68"/>
      <c r="C36" s="68"/>
      <c r="D36" s="68"/>
      <c r="E36" s="68"/>
      <c r="F36" s="27">
        <v>0.06</v>
      </c>
      <c r="G36" s="27">
        <v>0.1</v>
      </c>
      <c r="H36" s="27">
        <v>0.06</v>
      </c>
      <c r="I36" s="27">
        <v>0.06</v>
      </c>
      <c r="J36" s="27">
        <v>0.09</v>
      </c>
      <c r="K36" s="23"/>
      <c r="L36" s="15"/>
      <c r="M36" s="15"/>
      <c r="N36" s="15"/>
      <c r="O36" s="15"/>
      <c r="P36" s="15"/>
      <c r="Q36" s="15"/>
      <c r="R36" s="15"/>
      <c r="S36" s="15"/>
      <c r="T36" s="118">
        <f>MIN(T31:T35)</f>
        <v>0.79622227952552838</v>
      </c>
      <c r="U36" s="118">
        <f>MIN(U31:U35)</f>
        <v>29.397719932064781</v>
      </c>
    </row>
    <row r="37" spans="1:27" x14ac:dyDescent="0.25">
      <c r="A37" s="12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18">
        <f>MAX(T31:T35)</f>
        <v>0.89347290640394084</v>
      </c>
      <c r="U37" s="118">
        <f>MAX(U31:U35)</f>
        <v>31.047485267038173</v>
      </c>
    </row>
    <row r="38" spans="1:27" x14ac:dyDescent="0.25">
      <c r="T38" s="45">
        <f>AVERAGE(T31:T35)</f>
        <v>0.84277850795154241</v>
      </c>
      <c r="U38" s="45">
        <f>AVERAGE(U31:U35)</f>
        <v>30.116733642052782</v>
      </c>
    </row>
  </sheetData>
  <mergeCells count="3">
    <mergeCell ref="C3:K3"/>
    <mergeCell ref="L3:S3"/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="98" zoomScaleNormal="98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T14" sqref="T14"/>
    </sheetView>
  </sheetViews>
  <sheetFormatPr defaultColWidth="8.85546875" defaultRowHeight="15" x14ac:dyDescent="0.25"/>
  <cols>
    <col min="1" max="1" width="17.7109375" style="3" customWidth="1"/>
    <col min="2" max="2" width="6" style="13" customWidth="1"/>
    <col min="3" max="3" width="7.42578125" style="3" customWidth="1"/>
    <col min="4" max="4" width="6.42578125" style="3" customWidth="1"/>
    <col min="5" max="6" width="6.28515625" style="3" customWidth="1"/>
    <col min="7" max="7" width="7.42578125" style="3" customWidth="1"/>
    <col min="8" max="8" width="5.85546875" style="3" customWidth="1"/>
    <col min="9" max="10" width="4.5703125" style="3" customWidth="1"/>
    <col min="11" max="12" width="5.5703125" style="3" customWidth="1"/>
    <col min="13" max="13" width="7.7109375" style="13" customWidth="1"/>
    <col min="14" max="17" width="6" style="3" customWidth="1"/>
    <col min="18" max="16384" width="8.85546875" style="3"/>
  </cols>
  <sheetData>
    <row r="1" spans="1:17" customFormat="1" ht="15.75" x14ac:dyDescent="0.25">
      <c r="A1" s="28" t="s">
        <v>109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7" customFormat="1" ht="15.75" x14ac:dyDescent="0.25">
      <c r="A2" s="29" t="s">
        <v>108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7" s="6" customFormat="1" x14ac:dyDescent="0.25">
      <c r="A3" s="33"/>
      <c r="B3" s="83"/>
      <c r="C3" s="90" t="s">
        <v>188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 t="s">
        <v>189</v>
      </c>
      <c r="O3" s="90"/>
      <c r="P3" s="90"/>
      <c r="Q3" s="90"/>
    </row>
    <row r="4" spans="1:17" s="52" customFormat="1" x14ac:dyDescent="0.25">
      <c r="A4" s="32" t="s">
        <v>190</v>
      </c>
      <c r="B4" s="82" t="s">
        <v>64</v>
      </c>
      <c r="C4" s="82" t="s">
        <v>9</v>
      </c>
      <c r="D4" s="82" t="s">
        <v>10</v>
      </c>
      <c r="E4" s="82" t="s">
        <v>13</v>
      </c>
      <c r="F4" s="82" t="s">
        <v>18</v>
      </c>
      <c r="G4" s="82" t="s">
        <v>14</v>
      </c>
      <c r="H4" s="82" t="s">
        <v>44</v>
      </c>
      <c r="I4" s="82" t="s">
        <v>16</v>
      </c>
      <c r="J4" s="82" t="s">
        <v>19</v>
      </c>
      <c r="K4" s="53" t="s">
        <v>63</v>
      </c>
      <c r="L4" s="54" t="s">
        <v>21</v>
      </c>
      <c r="M4" s="82" t="s">
        <v>22</v>
      </c>
      <c r="N4" s="55" t="s">
        <v>48</v>
      </c>
      <c r="O4" s="55" t="s">
        <v>49</v>
      </c>
      <c r="P4" s="55" t="s">
        <v>50</v>
      </c>
      <c r="Q4" s="55" t="s">
        <v>51</v>
      </c>
    </row>
    <row r="5" spans="1:17" x14ac:dyDescent="0.25">
      <c r="A5" s="1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46"/>
      <c r="O5" s="46"/>
      <c r="P5" s="46"/>
      <c r="Q5" s="68"/>
    </row>
    <row r="6" spans="1:17" x14ac:dyDescent="0.25">
      <c r="A6" s="17" t="s">
        <v>52</v>
      </c>
      <c r="B6" s="68">
        <v>1</v>
      </c>
      <c r="C6" s="117">
        <v>33.64</v>
      </c>
      <c r="D6" s="117">
        <v>2.9540000000000002</v>
      </c>
      <c r="E6" s="117">
        <v>9.4E-2</v>
      </c>
      <c r="F6" s="117">
        <v>0.25900000000000001</v>
      </c>
      <c r="G6" s="117">
        <v>63.747999999999998</v>
      </c>
      <c r="H6" s="117"/>
      <c r="I6" s="120"/>
      <c r="J6" s="120"/>
      <c r="K6" s="120"/>
      <c r="L6" s="120"/>
      <c r="M6" s="120">
        <v>100.80800000000001</v>
      </c>
      <c r="N6" s="46">
        <v>94.507297171324623</v>
      </c>
      <c r="O6" s="46">
        <v>5.1260787364079725</v>
      </c>
      <c r="P6" s="46">
        <v>0.14285627810969667</v>
      </c>
      <c r="Q6" s="46">
        <v>0.22376781415770283</v>
      </c>
    </row>
    <row r="7" spans="1:17" x14ac:dyDescent="0.25">
      <c r="A7" s="17" t="s">
        <v>52</v>
      </c>
      <c r="B7" s="68">
        <v>2</v>
      </c>
      <c r="C7" s="117">
        <v>33.386000000000003</v>
      </c>
      <c r="D7" s="117">
        <v>3.1429999999999998</v>
      </c>
      <c r="E7" s="117">
        <v>0.24299999999999999</v>
      </c>
      <c r="F7" s="117">
        <v>0.35399999999999998</v>
      </c>
      <c r="G7" s="117">
        <v>63.444000000000003</v>
      </c>
      <c r="H7" s="117"/>
      <c r="I7" s="120"/>
      <c r="J7" s="120"/>
      <c r="K7" s="120"/>
      <c r="L7" s="120"/>
      <c r="M7" s="120">
        <v>100.678</v>
      </c>
      <c r="N7" s="46">
        <v>93.882575491343871</v>
      </c>
      <c r="O7" s="46">
        <v>5.4428872364053325</v>
      </c>
      <c r="P7" s="46">
        <v>0.36990105849537425</v>
      </c>
      <c r="Q7" s="46">
        <v>0.30463621375541949</v>
      </c>
    </row>
    <row r="8" spans="1:17" x14ac:dyDescent="0.25">
      <c r="A8" s="17" t="s">
        <v>52</v>
      </c>
      <c r="B8" s="68">
        <v>3</v>
      </c>
      <c r="C8" s="117">
        <v>33.588000000000001</v>
      </c>
      <c r="D8" s="117">
        <v>3.0640000000000001</v>
      </c>
      <c r="E8" s="117">
        <v>0.27200000000000002</v>
      </c>
      <c r="F8" s="117">
        <v>0.33</v>
      </c>
      <c r="G8" s="117">
        <v>63.680999999999997</v>
      </c>
      <c r="H8" s="117"/>
      <c r="I8" s="120"/>
      <c r="J8" s="120"/>
      <c r="K8" s="120"/>
      <c r="L8" s="120"/>
      <c r="M8" s="120">
        <v>101.029</v>
      </c>
      <c r="N8" s="46">
        <v>94.009015442112698</v>
      </c>
      <c r="O8" s="46">
        <v>5.2944099029059819</v>
      </c>
      <c r="P8" s="46">
        <v>0.41315747656125851</v>
      </c>
      <c r="Q8" s="46">
        <v>0.28341717842006492</v>
      </c>
    </row>
    <row r="9" spans="1:17" x14ac:dyDescent="0.25">
      <c r="A9" s="17" t="s">
        <v>53</v>
      </c>
      <c r="B9" s="68">
        <v>20</v>
      </c>
      <c r="C9" s="46">
        <v>33.104999999999997</v>
      </c>
      <c r="D9" s="46">
        <v>4.093</v>
      </c>
      <c r="E9" s="46"/>
      <c r="F9" s="46">
        <v>0.24399999999999999</v>
      </c>
      <c r="G9" s="46">
        <v>62.081000000000003</v>
      </c>
      <c r="H9" s="46">
        <v>6.2E-2</v>
      </c>
      <c r="I9" s="46"/>
      <c r="J9" s="46"/>
      <c r="K9" s="46"/>
      <c r="L9" s="46"/>
      <c r="M9" s="46">
        <v>99.623999999999995</v>
      </c>
      <c r="N9" s="46">
        <v>92.639355325952479</v>
      </c>
      <c r="O9" s="46">
        <v>7.1487394147799392</v>
      </c>
      <c r="P9" s="46">
        <v>0</v>
      </c>
      <c r="Q9" s="46">
        <v>0.21190525926759116</v>
      </c>
    </row>
    <row r="10" spans="1:17" x14ac:dyDescent="0.25">
      <c r="A10" s="17" t="s">
        <v>53</v>
      </c>
      <c r="B10" s="68">
        <v>21</v>
      </c>
      <c r="C10" s="46">
        <v>32.948</v>
      </c>
      <c r="D10" s="46">
        <v>3.47</v>
      </c>
      <c r="E10" s="46">
        <v>0.28000000000000003</v>
      </c>
      <c r="F10" s="46">
        <v>0.214</v>
      </c>
      <c r="G10" s="46">
        <v>62.238999999999997</v>
      </c>
      <c r="H10" s="46">
        <v>6.9000000000000006E-2</v>
      </c>
      <c r="I10" s="46"/>
      <c r="J10" s="46"/>
      <c r="K10" s="46"/>
      <c r="L10" s="46"/>
      <c r="M10" s="46">
        <v>99.24</v>
      </c>
      <c r="N10" s="46">
        <v>93.293728736629433</v>
      </c>
      <c r="O10" s="46">
        <v>6.0883029872148642</v>
      </c>
      <c r="P10" s="46">
        <v>0.43179453810034502</v>
      </c>
      <c r="Q10" s="46">
        <v>0.18617373805535806</v>
      </c>
    </row>
    <row r="11" spans="1:17" x14ac:dyDescent="0.25">
      <c r="A11" s="25" t="s">
        <v>179</v>
      </c>
      <c r="B11" s="116" t="s">
        <v>80</v>
      </c>
      <c r="C11" s="116">
        <v>34.19</v>
      </c>
      <c r="D11" s="116">
        <v>4.13</v>
      </c>
      <c r="E11" s="116"/>
      <c r="F11" s="116">
        <v>0.38</v>
      </c>
      <c r="G11" s="116">
        <v>62.32</v>
      </c>
      <c r="H11" s="68"/>
      <c r="I11" s="68"/>
      <c r="J11" s="68"/>
      <c r="K11" s="68"/>
      <c r="L11" s="121"/>
      <c r="M11" s="116">
        <v>101.02</v>
      </c>
      <c r="N11" s="46">
        <v>92.488100950998259</v>
      </c>
      <c r="O11" s="46">
        <v>7.1837633727260775</v>
      </c>
      <c r="P11" s="46">
        <v>0</v>
      </c>
      <c r="Q11" s="46">
        <v>0.32813567627567519</v>
      </c>
    </row>
    <row r="12" spans="1:17" x14ac:dyDescent="0.25">
      <c r="A12" s="25" t="s">
        <v>179</v>
      </c>
      <c r="B12" s="116" t="s">
        <v>97</v>
      </c>
      <c r="C12" s="116">
        <v>33.840000000000003</v>
      </c>
      <c r="D12" s="116">
        <v>4.1500000000000004</v>
      </c>
      <c r="E12" s="116"/>
      <c r="F12" s="116">
        <v>0.55000000000000004</v>
      </c>
      <c r="G12" s="116">
        <v>62.64</v>
      </c>
      <c r="H12" s="68"/>
      <c r="I12" s="68"/>
      <c r="J12" s="68"/>
      <c r="K12" s="68"/>
      <c r="L12" s="121"/>
      <c r="M12" s="116">
        <v>101.18</v>
      </c>
      <c r="N12" s="46">
        <v>92.356692952463931</v>
      </c>
      <c r="O12" s="46">
        <v>7.1714713977545461</v>
      </c>
      <c r="P12" s="46">
        <v>0</v>
      </c>
      <c r="Q12" s="46">
        <v>0.47183564978151821</v>
      </c>
    </row>
    <row r="13" spans="1:17" x14ac:dyDescent="0.25">
      <c r="A13" s="25" t="s">
        <v>179</v>
      </c>
      <c r="B13" s="116" t="s">
        <v>70</v>
      </c>
      <c r="C13" s="116">
        <v>33.85</v>
      </c>
      <c r="D13" s="116">
        <v>3.94</v>
      </c>
      <c r="E13" s="116"/>
      <c r="F13" s="116">
        <v>0.36</v>
      </c>
      <c r="G13" s="116">
        <v>62.58</v>
      </c>
      <c r="H13" s="68"/>
      <c r="I13" s="68"/>
      <c r="J13" s="68"/>
      <c r="K13" s="68"/>
      <c r="L13" s="121"/>
      <c r="M13" s="116">
        <v>100.74</v>
      </c>
      <c r="N13" s="46">
        <v>92.838587907466191</v>
      </c>
      <c r="O13" s="46">
        <v>6.8506651207298415</v>
      </c>
      <c r="P13" s="46">
        <v>0</v>
      </c>
      <c r="Q13" s="46">
        <v>0.31074697180397476</v>
      </c>
    </row>
    <row r="14" spans="1:17" ht="13.9" customHeight="1" x14ac:dyDescent="0.25">
      <c r="A14" s="25" t="s">
        <v>179</v>
      </c>
      <c r="B14" s="116" t="s">
        <v>70</v>
      </c>
      <c r="C14" s="116">
        <v>33.15</v>
      </c>
      <c r="D14" s="116">
        <v>3.19</v>
      </c>
      <c r="E14" s="116"/>
      <c r="F14" s="116">
        <v>0.21</v>
      </c>
      <c r="G14" s="116">
        <v>62.72</v>
      </c>
      <c r="H14" s="68"/>
      <c r="I14" s="68"/>
      <c r="J14" s="68"/>
      <c r="K14" s="68"/>
      <c r="L14" s="121"/>
      <c r="M14" s="116">
        <v>99.27</v>
      </c>
      <c r="N14" s="46">
        <v>94.201040117886521</v>
      </c>
      <c r="O14" s="46">
        <v>5.6154411584153374</v>
      </c>
      <c r="P14" s="46">
        <v>0</v>
      </c>
      <c r="Q14" s="46">
        <v>0.18351872369814171</v>
      </c>
    </row>
    <row r="15" spans="1:17" ht="15" customHeight="1" x14ac:dyDescent="0.25">
      <c r="A15" s="25" t="s">
        <v>179</v>
      </c>
      <c r="B15" s="116" t="s">
        <v>103</v>
      </c>
      <c r="C15" s="116">
        <v>33.380000000000003</v>
      </c>
      <c r="D15" s="116">
        <v>3.37</v>
      </c>
      <c r="E15" s="116">
        <v>0.11</v>
      </c>
      <c r="F15" s="116">
        <v>0.24</v>
      </c>
      <c r="G15" s="116">
        <v>61.72</v>
      </c>
      <c r="H15" s="68"/>
      <c r="I15" s="68"/>
      <c r="J15" s="68"/>
      <c r="K15" s="68"/>
      <c r="L15" s="121">
        <v>0.95</v>
      </c>
      <c r="M15" s="116">
        <v>99.76</v>
      </c>
      <c r="N15" s="46">
        <v>93.624777031943296</v>
      </c>
      <c r="O15" s="46">
        <v>5.9915381548205442</v>
      </c>
      <c r="P15" s="46">
        <v>0.17185476854266923</v>
      </c>
      <c r="Q15" s="46">
        <v>0.21183004469348746</v>
      </c>
    </row>
    <row r="16" spans="1:17" ht="15" customHeight="1" x14ac:dyDescent="0.25">
      <c r="A16" s="25" t="s">
        <v>136</v>
      </c>
      <c r="B16" s="116" t="s">
        <v>70</v>
      </c>
      <c r="C16" s="117">
        <v>33.25</v>
      </c>
      <c r="D16" s="117">
        <v>1.7</v>
      </c>
      <c r="E16" s="117">
        <v>0.36</v>
      </c>
      <c r="F16" s="117">
        <v>0.27</v>
      </c>
      <c r="G16" s="117">
        <v>64.900000000000006</v>
      </c>
      <c r="H16" s="68"/>
      <c r="I16" s="68"/>
      <c r="J16" s="68"/>
      <c r="K16" s="68"/>
      <c r="L16" s="121"/>
      <c r="M16" s="116">
        <v>100.46</v>
      </c>
      <c r="N16" s="46">
        <v>96.261744970625358</v>
      </c>
      <c r="O16" s="46">
        <v>2.9552995250023821</v>
      </c>
      <c r="P16" s="46">
        <v>0.54994031364750218</v>
      </c>
      <c r="Q16" s="46">
        <v>0.23301519072475343</v>
      </c>
    </row>
    <row r="17" spans="1:17" ht="15" customHeight="1" x14ac:dyDescent="0.25">
      <c r="A17" s="25" t="s">
        <v>136</v>
      </c>
      <c r="B17" s="116" t="s">
        <v>98</v>
      </c>
      <c r="C17" s="117">
        <v>33.26</v>
      </c>
      <c r="D17" s="117">
        <v>1.41</v>
      </c>
      <c r="E17" s="117">
        <v>0.52</v>
      </c>
      <c r="F17" s="117">
        <v>0.32</v>
      </c>
      <c r="G17" s="117">
        <v>65.08</v>
      </c>
      <c r="H17" s="68"/>
      <c r="I17" s="68"/>
      <c r="J17" s="68"/>
      <c r="K17" s="68"/>
      <c r="L17" s="121"/>
      <c r="M17" s="116">
        <v>100.59</v>
      </c>
      <c r="N17" s="46">
        <v>96.480089854517956</v>
      </c>
      <c r="O17" s="46">
        <v>2.4499251557621169</v>
      </c>
      <c r="P17" s="46">
        <v>0.79395798648119253</v>
      </c>
      <c r="Q17" s="46">
        <v>0.2760270032387393</v>
      </c>
    </row>
    <row r="18" spans="1:17" ht="15" customHeight="1" x14ac:dyDescent="0.25">
      <c r="A18" s="25"/>
      <c r="B18" s="116"/>
      <c r="C18" s="117"/>
      <c r="D18" s="117"/>
      <c r="E18" s="117"/>
      <c r="F18" s="117"/>
      <c r="G18" s="117"/>
      <c r="H18" s="68"/>
      <c r="I18" s="68"/>
      <c r="J18" s="68"/>
      <c r="K18" s="68"/>
      <c r="L18" s="121"/>
      <c r="M18" s="116"/>
      <c r="N18" s="46"/>
      <c r="O18" s="46"/>
      <c r="P18" s="46"/>
      <c r="Q18" s="46"/>
    </row>
    <row r="19" spans="1:17" x14ac:dyDescent="0.25">
      <c r="A19" s="17" t="s">
        <v>118</v>
      </c>
      <c r="B19" s="68" t="s">
        <v>104</v>
      </c>
      <c r="C19" s="46">
        <v>33.07</v>
      </c>
      <c r="D19" s="46">
        <v>0.76</v>
      </c>
      <c r="E19" s="46"/>
      <c r="F19" s="46">
        <v>0.23</v>
      </c>
      <c r="G19" s="46">
        <v>65.16</v>
      </c>
      <c r="H19" s="68"/>
      <c r="I19" s="46"/>
      <c r="J19" s="46"/>
      <c r="K19" s="68"/>
      <c r="L19" s="68"/>
      <c r="M19" s="46">
        <f>SUM(C19:L19)</f>
        <v>99.22</v>
      </c>
      <c r="N19" s="46">
        <v>98.451937993569786</v>
      </c>
      <c r="O19" s="46">
        <v>1.3458613938538917</v>
      </c>
      <c r="P19" s="46">
        <v>0</v>
      </c>
      <c r="Q19" s="46">
        <v>0.20220061257633509</v>
      </c>
    </row>
    <row r="20" spans="1:17" x14ac:dyDescent="0.25">
      <c r="A20" s="17" t="s">
        <v>118</v>
      </c>
      <c r="B20" s="68" t="s">
        <v>105</v>
      </c>
      <c r="C20" s="46">
        <v>33.11</v>
      </c>
      <c r="D20" s="46">
        <v>0.79</v>
      </c>
      <c r="E20" s="46">
        <v>0.24</v>
      </c>
      <c r="F20" s="46">
        <v>0.24</v>
      </c>
      <c r="G20" s="46">
        <v>64.83</v>
      </c>
      <c r="H20" s="68"/>
      <c r="I20" s="46">
        <v>0.23</v>
      </c>
      <c r="J20" s="46">
        <v>0.25</v>
      </c>
      <c r="K20" s="68"/>
      <c r="L20" s="68"/>
      <c r="M20" s="46">
        <f t="shared" ref="M20:M23" si="0">SUM(C20:L20)</f>
        <v>99.690000000000012</v>
      </c>
      <c r="N20" s="46">
        <v>98.015293553502133</v>
      </c>
      <c r="O20" s="46">
        <v>1.3998724418855717</v>
      </c>
      <c r="P20" s="46">
        <v>0.37370859646629273</v>
      </c>
      <c r="Q20" s="46">
        <v>0.21112540814599273</v>
      </c>
    </row>
    <row r="21" spans="1:17" x14ac:dyDescent="0.25">
      <c r="A21" s="78" t="s">
        <v>118</v>
      </c>
      <c r="B21" s="122" t="s">
        <v>106</v>
      </c>
      <c r="C21" s="122">
        <v>32.56</v>
      </c>
      <c r="D21" s="122">
        <v>1.83</v>
      </c>
      <c r="E21" s="122">
        <v>1.1200000000000001</v>
      </c>
      <c r="F21" s="122">
        <v>0.27</v>
      </c>
      <c r="G21" s="123">
        <v>62</v>
      </c>
      <c r="H21" s="122"/>
      <c r="I21" s="123"/>
      <c r="J21" s="123"/>
      <c r="K21" s="122">
        <v>1.29</v>
      </c>
      <c r="L21" s="122"/>
      <c r="M21" s="123">
        <f t="shared" si="0"/>
        <v>99.070000000000007</v>
      </c>
      <c r="N21" s="123">
        <v>94.720912993298981</v>
      </c>
      <c r="O21" s="123">
        <v>3.2767916258712013</v>
      </c>
      <c r="P21" s="123">
        <v>1.7622853530437295</v>
      </c>
      <c r="Q21" s="123">
        <v>0.2400100277860856</v>
      </c>
    </row>
    <row r="22" spans="1:17" x14ac:dyDescent="0.25">
      <c r="A22" s="17" t="s">
        <v>39</v>
      </c>
      <c r="B22" s="68" t="s">
        <v>107</v>
      </c>
      <c r="C22" s="46">
        <v>33.53</v>
      </c>
      <c r="D22" s="46">
        <v>0.88</v>
      </c>
      <c r="E22" s="46">
        <v>0.26</v>
      </c>
      <c r="F22" s="46">
        <v>0.36</v>
      </c>
      <c r="G22" s="46">
        <v>66.459999999999994</v>
      </c>
      <c r="H22" s="68"/>
      <c r="I22" s="46"/>
      <c r="J22" s="46"/>
      <c r="K22" s="46"/>
      <c r="L22" s="68"/>
      <c r="M22" s="46">
        <f t="shared" si="0"/>
        <v>101.49</v>
      </c>
      <c r="N22" s="46">
        <v>97.78038299726191</v>
      </c>
      <c r="O22" s="46">
        <v>1.5174612811161969</v>
      </c>
      <c r="P22" s="46">
        <v>0.39397509424541483</v>
      </c>
      <c r="Q22" s="46">
        <v>0.30818062737647761</v>
      </c>
    </row>
    <row r="23" spans="1:17" x14ac:dyDescent="0.25">
      <c r="A23" s="17" t="s">
        <v>39</v>
      </c>
      <c r="B23" s="68" t="s">
        <v>82</v>
      </c>
      <c r="C23" s="46">
        <v>33.479999999999997</v>
      </c>
      <c r="D23" s="46">
        <v>0.35</v>
      </c>
      <c r="E23" s="46"/>
      <c r="F23" s="46">
        <v>0.35</v>
      </c>
      <c r="G23" s="46">
        <v>66.23</v>
      </c>
      <c r="H23" s="68"/>
      <c r="I23" s="46"/>
      <c r="J23" s="46"/>
      <c r="K23" s="46"/>
      <c r="L23" s="68"/>
      <c r="M23" s="46">
        <f t="shared" si="0"/>
        <v>100.41</v>
      </c>
      <c r="N23" s="46">
        <v>99.081646817781277</v>
      </c>
      <c r="O23" s="46">
        <v>0.61369142497850526</v>
      </c>
      <c r="P23" s="46">
        <v>0</v>
      </c>
      <c r="Q23" s="46">
        <v>0.30466175724021882</v>
      </c>
    </row>
    <row r="24" spans="1:17" x14ac:dyDescent="0.25">
      <c r="A24" s="17"/>
      <c r="B24" s="53"/>
      <c r="C24" s="53"/>
      <c r="D24" s="53"/>
      <c r="E24" s="53"/>
      <c r="F24" s="53"/>
      <c r="G24" s="53"/>
      <c r="H24" s="53"/>
      <c r="I24" s="68"/>
      <c r="J24" s="53"/>
      <c r="K24" s="53"/>
      <c r="L24" s="68"/>
      <c r="M24" s="53"/>
      <c r="N24" s="68"/>
      <c r="O24" s="68"/>
      <c r="P24" s="68"/>
      <c r="Q24" s="68"/>
    </row>
    <row r="25" spans="1:17" x14ac:dyDescent="0.25">
      <c r="A25" s="17" t="s">
        <v>180</v>
      </c>
      <c r="B25" s="68">
        <v>21</v>
      </c>
      <c r="C25" s="46">
        <v>32.082000000000001</v>
      </c>
      <c r="D25" s="46">
        <v>0.17199999999999999</v>
      </c>
      <c r="E25" s="46"/>
      <c r="F25" s="46">
        <v>0.47</v>
      </c>
      <c r="G25" s="46">
        <v>66.950999999999993</v>
      </c>
      <c r="H25" s="46"/>
      <c r="I25" s="68"/>
      <c r="J25" s="46"/>
      <c r="K25" s="46"/>
      <c r="L25" s="68"/>
      <c r="M25" s="46">
        <v>99.775999999999996</v>
      </c>
      <c r="N25" s="46">
        <v>99.295433930670868</v>
      </c>
      <c r="O25" s="46">
        <v>0.29898142411842804</v>
      </c>
      <c r="P25" s="46">
        <v>0</v>
      </c>
      <c r="Q25" s="46">
        <v>0.40558464521072451</v>
      </c>
    </row>
    <row r="26" spans="1:17" x14ac:dyDescent="0.25">
      <c r="A26" s="17" t="s">
        <v>180</v>
      </c>
      <c r="B26" s="68">
        <v>22</v>
      </c>
      <c r="C26" s="46">
        <v>32.302</v>
      </c>
      <c r="D26" s="46">
        <v>0.43099999999999999</v>
      </c>
      <c r="E26" s="46">
        <v>0.19</v>
      </c>
      <c r="F26" s="46">
        <v>0.52500000000000002</v>
      </c>
      <c r="G26" s="46">
        <v>66.355999999999995</v>
      </c>
      <c r="H26" s="46"/>
      <c r="I26" s="68"/>
      <c r="J26" s="46"/>
      <c r="K26" s="46"/>
      <c r="L26" s="68"/>
      <c r="M26" s="46">
        <v>99.882999999999996</v>
      </c>
      <c r="N26" s="46">
        <v>98.506127312932804</v>
      </c>
      <c r="O26" s="46">
        <v>0.74990088571359792</v>
      </c>
      <c r="P26" s="46">
        <v>0.29049634398434565</v>
      </c>
      <c r="Q26" s="46">
        <v>0.4534754573692697</v>
      </c>
    </row>
    <row r="27" spans="1:17" x14ac:dyDescent="0.25">
      <c r="A27" s="17" t="s">
        <v>180</v>
      </c>
      <c r="B27" s="68">
        <v>23</v>
      </c>
      <c r="C27" s="46">
        <v>31.803000000000001</v>
      </c>
      <c r="D27" s="46">
        <v>0.19700000000000001</v>
      </c>
      <c r="E27" s="46">
        <v>0.08</v>
      </c>
      <c r="F27" s="46">
        <v>0.41599999999999998</v>
      </c>
      <c r="G27" s="46">
        <v>66.429000000000002</v>
      </c>
      <c r="H27" s="46"/>
      <c r="I27" s="68"/>
      <c r="J27" s="46"/>
      <c r="K27" s="46"/>
      <c r="L27" s="68"/>
      <c r="M27" s="46">
        <v>99.006</v>
      </c>
      <c r="N27" s="46">
        <v>99.170946479184082</v>
      </c>
      <c r="O27" s="46">
        <v>0.34469621842959197</v>
      </c>
      <c r="P27" s="46">
        <v>0.12300443015865528</v>
      </c>
      <c r="Q27" s="46">
        <v>0.36135287222765095</v>
      </c>
    </row>
    <row r="28" spans="1:17" x14ac:dyDescent="0.25">
      <c r="A28" s="17" t="s">
        <v>180</v>
      </c>
      <c r="B28" s="68">
        <v>24</v>
      </c>
      <c r="C28" s="46">
        <v>32.320999999999998</v>
      </c>
      <c r="D28" s="46">
        <v>0.19400000000000001</v>
      </c>
      <c r="E28" s="46">
        <v>0.111</v>
      </c>
      <c r="F28" s="46">
        <v>0.48699999999999999</v>
      </c>
      <c r="G28" s="46">
        <v>66.492999999999995</v>
      </c>
      <c r="H28" s="46"/>
      <c r="I28" s="68"/>
      <c r="J28" s="46"/>
      <c r="K28" s="46">
        <v>8.6999999999999994E-2</v>
      </c>
      <c r="L28" s="68"/>
      <c r="M28" s="46">
        <v>99.798000000000002</v>
      </c>
      <c r="N28" s="46">
        <v>99.068717384055859</v>
      </c>
      <c r="O28" s="46">
        <v>0.33877073935719415</v>
      </c>
      <c r="P28" s="46">
        <v>0.17032861477640954</v>
      </c>
      <c r="Q28" s="46">
        <v>0.42218326181054444</v>
      </c>
    </row>
    <row r="29" spans="1:17" x14ac:dyDescent="0.25">
      <c r="A29" s="17" t="s">
        <v>180</v>
      </c>
      <c r="B29" s="68">
        <v>30</v>
      </c>
      <c r="C29" s="46">
        <v>32.264000000000003</v>
      </c>
      <c r="D29" s="46">
        <v>0.61499999999999999</v>
      </c>
      <c r="E29" s="46">
        <v>0.55100000000000005</v>
      </c>
      <c r="F29" s="46">
        <v>0.67200000000000004</v>
      </c>
      <c r="G29" s="46">
        <v>66.123000000000005</v>
      </c>
      <c r="H29" s="46"/>
      <c r="I29" s="68"/>
      <c r="J29" s="46"/>
      <c r="K29" s="46"/>
      <c r="L29" s="68"/>
      <c r="M29" s="46">
        <v>100.401</v>
      </c>
      <c r="N29" s="46">
        <v>97.523245217186243</v>
      </c>
      <c r="O29" s="46">
        <v>1.0631003483625219</v>
      </c>
      <c r="P29" s="46">
        <v>0.83697255465551323</v>
      </c>
      <c r="Q29" s="46">
        <v>0.57668187979571373</v>
      </c>
    </row>
    <row r="30" spans="1:17" ht="13.15" customHeight="1" x14ac:dyDescent="0.25">
      <c r="A30" s="17" t="s">
        <v>180</v>
      </c>
      <c r="B30" s="68">
        <v>31</v>
      </c>
      <c r="C30" s="46">
        <v>32.369999999999997</v>
      </c>
      <c r="D30" s="46">
        <v>0.20499999999999999</v>
      </c>
      <c r="E30" s="46">
        <v>0.14399999999999999</v>
      </c>
      <c r="F30" s="46">
        <v>0.70099999999999996</v>
      </c>
      <c r="G30" s="46">
        <v>66.152000000000001</v>
      </c>
      <c r="H30" s="46"/>
      <c r="I30" s="68"/>
      <c r="J30" s="46"/>
      <c r="K30" s="46"/>
      <c r="L30" s="68"/>
      <c r="M30" s="46">
        <v>99.653999999999996</v>
      </c>
      <c r="N30" s="46">
        <v>98.810346398051578</v>
      </c>
      <c r="O30" s="46">
        <v>0.35888627791460764</v>
      </c>
      <c r="P30" s="46">
        <v>0.22152663877852549</v>
      </c>
      <c r="Q30" s="46">
        <v>0.60924068525528208</v>
      </c>
    </row>
    <row r="31" spans="1:17" x14ac:dyDescent="0.25">
      <c r="A31" s="17" t="s">
        <v>180</v>
      </c>
      <c r="B31" s="68">
        <v>32</v>
      </c>
      <c r="C31" s="46">
        <v>32.281999999999996</v>
      </c>
      <c r="D31" s="46">
        <v>0.192</v>
      </c>
      <c r="E31" s="46">
        <v>0.47599999999999998</v>
      </c>
      <c r="F31" s="46">
        <v>0.56999999999999995</v>
      </c>
      <c r="G31" s="46">
        <v>65.754999999999995</v>
      </c>
      <c r="H31" s="46"/>
      <c r="I31" s="68"/>
      <c r="J31" s="46"/>
      <c r="K31" s="46"/>
      <c r="L31" s="68"/>
      <c r="M31" s="46">
        <v>99.373000000000005</v>
      </c>
      <c r="N31" s="46">
        <v>98.432785417171843</v>
      </c>
      <c r="O31" s="46">
        <v>0.33686490715544304</v>
      </c>
      <c r="P31" s="46">
        <v>0.73387478887584401</v>
      </c>
      <c r="Q31" s="46">
        <v>0.49647488679687574</v>
      </c>
    </row>
    <row r="32" spans="1:17" x14ac:dyDescent="0.25">
      <c r="A32" s="17" t="s">
        <v>180</v>
      </c>
      <c r="B32" s="68">
        <v>36</v>
      </c>
      <c r="C32" s="46">
        <v>31.376999999999999</v>
      </c>
      <c r="D32" s="46">
        <v>0.17199999999999999</v>
      </c>
      <c r="E32" s="46">
        <v>0.57899999999999996</v>
      </c>
      <c r="F32" s="46">
        <v>0.52600000000000002</v>
      </c>
      <c r="G32" s="46">
        <v>66.215999999999994</v>
      </c>
      <c r="H32" s="46"/>
      <c r="I32" s="68"/>
      <c r="J32" s="46"/>
      <c r="K32" s="46"/>
      <c r="L32" s="68"/>
      <c r="M32" s="46">
        <v>98.998999999999995</v>
      </c>
      <c r="N32" s="46">
        <v>98.360116320022527</v>
      </c>
      <c r="O32" s="46">
        <v>0.29945259969779303</v>
      </c>
      <c r="P32" s="46">
        <v>0.88580612356310529</v>
      </c>
      <c r="Q32" s="46">
        <v>0.45462495671656378</v>
      </c>
    </row>
    <row r="33" spans="1:17" x14ac:dyDescent="0.25">
      <c r="A33" s="17" t="s">
        <v>73</v>
      </c>
      <c r="B33" s="68"/>
      <c r="C33" s="68"/>
      <c r="D33" s="46">
        <v>0.05</v>
      </c>
      <c r="E33" s="46">
        <v>0.06</v>
      </c>
      <c r="F33" s="46">
        <v>0.09</v>
      </c>
      <c r="G33" s="68"/>
      <c r="H33" s="46">
        <v>0.05</v>
      </c>
      <c r="I33" s="68"/>
      <c r="J33" s="46">
        <v>0.05</v>
      </c>
      <c r="K33" s="46">
        <v>0.06</v>
      </c>
      <c r="L33" s="68"/>
      <c r="M33" s="68"/>
      <c r="N33" s="68"/>
      <c r="O33" s="68"/>
      <c r="P33" s="68"/>
      <c r="Q33" s="68"/>
    </row>
    <row r="34" spans="1:17" x14ac:dyDescent="0.25">
      <c r="A34" s="8"/>
    </row>
    <row r="35" spans="1:17" x14ac:dyDescent="0.25">
      <c r="A35"/>
    </row>
    <row r="36" spans="1:17" x14ac:dyDescent="0.25">
      <c r="A36"/>
    </row>
    <row r="37" spans="1:17" x14ac:dyDescent="0.25">
      <c r="A37"/>
    </row>
  </sheetData>
  <mergeCells count="2">
    <mergeCell ref="N3:Q3"/>
    <mergeCell ref="C3:M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9"/>
  <sheetViews>
    <sheetView zoomScaleNormal="100" workbookViewId="0">
      <pane xSplit="2" ySplit="5" topLeftCell="C42" activePane="bottomRight" state="frozen"/>
      <selection pane="topRight" activeCell="C1" sqref="C1"/>
      <selection pane="bottomLeft" activeCell="A4" sqref="A4"/>
      <selection pane="bottomRight" activeCell="C4" sqref="C4:P4"/>
    </sheetView>
  </sheetViews>
  <sheetFormatPr defaultColWidth="8.85546875" defaultRowHeight="15" x14ac:dyDescent="0.25"/>
  <cols>
    <col min="1" max="1" width="19.42578125" style="3" customWidth="1"/>
    <col min="2" max="2" width="3.85546875" style="3" customWidth="1"/>
    <col min="3" max="16" width="6.7109375" style="3" customWidth="1"/>
    <col min="17" max="17" width="5.5703125" style="20" customWidth="1"/>
    <col min="18" max="18" width="4.7109375" style="20" customWidth="1"/>
    <col min="19" max="19" width="5.42578125" style="31" bestFit="1" customWidth="1"/>
    <col min="20" max="24" width="6.28515625" style="30" customWidth="1"/>
    <col min="25" max="25" width="5.42578125" style="31" customWidth="1"/>
    <col min="26" max="29" width="5.85546875" style="30" customWidth="1"/>
    <col min="30" max="30" width="7.85546875" style="31" customWidth="1"/>
    <col min="31" max="31" width="6.85546875" style="30" bestFit="1" customWidth="1"/>
    <col min="32" max="32" width="7.28515625" style="30" bestFit="1" customWidth="1"/>
    <col min="33" max="33" width="5.7109375" style="31" customWidth="1"/>
    <col min="34" max="36" width="5.5703125" style="3" customWidth="1"/>
    <col min="37" max="16384" width="8.85546875" style="3"/>
  </cols>
  <sheetData>
    <row r="1" spans="1:35" customFormat="1" ht="15.75" x14ac:dyDescent="0.25">
      <c r="A1" s="28" t="s">
        <v>115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5" customFormat="1" ht="15.75" x14ac:dyDescent="0.25">
      <c r="A2" s="29" t="s">
        <v>102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35" x14ac:dyDescent="0.25">
      <c r="A4" s="17"/>
      <c r="B4" s="17"/>
      <c r="C4" s="89" t="s">
        <v>193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90" t="s">
        <v>187</v>
      </c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17"/>
      <c r="AI4" s="17"/>
    </row>
    <row r="5" spans="1:35" x14ac:dyDescent="0.25">
      <c r="A5" s="33" t="s">
        <v>190</v>
      </c>
      <c r="B5" s="15" t="s">
        <v>75</v>
      </c>
      <c r="C5" s="15" t="s">
        <v>13</v>
      </c>
      <c r="D5" s="15" t="s">
        <v>17</v>
      </c>
      <c r="E5" s="15" t="s">
        <v>10</v>
      </c>
      <c r="F5" s="15" t="s">
        <v>14</v>
      </c>
      <c r="G5" s="15" t="s">
        <v>18</v>
      </c>
      <c r="H5" s="15" t="s">
        <v>47</v>
      </c>
      <c r="I5" s="15" t="s">
        <v>20</v>
      </c>
      <c r="J5" s="15" t="s">
        <v>33</v>
      </c>
      <c r="K5" s="15" t="s">
        <v>15</v>
      </c>
      <c r="L5" s="15" t="s">
        <v>54</v>
      </c>
      <c r="M5" s="15" t="s">
        <v>21</v>
      </c>
      <c r="N5" s="15" t="s">
        <v>9</v>
      </c>
      <c r="O5" s="15" t="s">
        <v>16</v>
      </c>
      <c r="P5" s="15" t="s">
        <v>22</v>
      </c>
      <c r="Q5" s="34" t="s">
        <v>13</v>
      </c>
      <c r="R5" s="34" t="s">
        <v>17</v>
      </c>
      <c r="S5" s="35" t="s">
        <v>92</v>
      </c>
      <c r="T5" s="36" t="s">
        <v>10</v>
      </c>
      <c r="U5" s="36" t="s">
        <v>14</v>
      </c>
      <c r="V5" s="36" t="s">
        <v>18</v>
      </c>
      <c r="W5" s="36" t="s">
        <v>47</v>
      </c>
      <c r="X5" s="36" t="s">
        <v>20</v>
      </c>
      <c r="Y5" s="35" t="s">
        <v>91</v>
      </c>
      <c r="Z5" s="36" t="s">
        <v>33</v>
      </c>
      <c r="AA5" s="36" t="s">
        <v>15</v>
      </c>
      <c r="AB5" s="36" t="s">
        <v>54</v>
      </c>
      <c r="AC5" s="36" t="s">
        <v>21</v>
      </c>
      <c r="AD5" s="35" t="s">
        <v>93</v>
      </c>
      <c r="AE5" s="36" t="s">
        <v>9</v>
      </c>
      <c r="AF5" s="36" t="s">
        <v>16</v>
      </c>
      <c r="AG5" s="35" t="s">
        <v>94</v>
      </c>
      <c r="AH5" s="33" t="s">
        <v>8</v>
      </c>
      <c r="AI5" s="33" t="s">
        <v>95</v>
      </c>
    </row>
    <row r="6" spans="1:35" x14ac:dyDescent="0.25">
      <c r="A6" s="26" t="s">
        <v>74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34"/>
      <c r="R6" s="34"/>
      <c r="S6" s="35"/>
      <c r="T6" s="36"/>
      <c r="U6" s="36"/>
      <c r="V6" s="36"/>
      <c r="W6" s="36"/>
      <c r="X6" s="36"/>
      <c r="Y6" s="35"/>
      <c r="Z6" s="36"/>
      <c r="AA6" s="36"/>
      <c r="AB6" s="36"/>
      <c r="AC6" s="36"/>
      <c r="AD6" s="35"/>
      <c r="AE6" s="36"/>
      <c r="AF6" s="36"/>
      <c r="AG6" s="35"/>
      <c r="AH6" s="33"/>
      <c r="AI6" s="33"/>
    </row>
    <row r="7" spans="1:35" x14ac:dyDescent="0.25">
      <c r="A7" s="17" t="s">
        <v>118</v>
      </c>
      <c r="B7" s="17">
        <v>2</v>
      </c>
      <c r="C7" s="18">
        <v>41.756</v>
      </c>
      <c r="D7" s="18">
        <v>0.47399999999999998</v>
      </c>
      <c r="E7" s="18">
        <v>3.843</v>
      </c>
      <c r="F7" s="18">
        <v>4.3380000000000001</v>
      </c>
      <c r="G7" s="18"/>
      <c r="H7" s="18"/>
      <c r="I7" s="18"/>
      <c r="J7" s="18">
        <v>2.625</v>
      </c>
      <c r="K7" s="18">
        <v>18.001000000000001</v>
      </c>
      <c r="L7" s="18"/>
      <c r="M7" s="18">
        <v>0.36099999999999999</v>
      </c>
      <c r="N7" s="18">
        <v>27.888000000000002</v>
      </c>
      <c r="O7" s="18">
        <v>9.1999999999999998E-2</v>
      </c>
      <c r="P7" s="18">
        <v>99.426000000000002</v>
      </c>
      <c r="Q7" s="37">
        <v>9.8681791853215817</v>
      </c>
      <c r="R7" s="37">
        <v>6.5995049003889708E-2</v>
      </c>
      <c r="S7" s="38">
        <v>9.9341742343254715</v>
      </c>
      <c r="T7" s="37">
        <v>1.0334296073433038</v>
      </c>
      <c r="U7" s="37">
        <v>0.99634994933298915</v>
      </c>
      <c r="V7" s="37">
        <v>0</v>
      </c>
      <c r="W7" s="37">
        <v>0</v>
      </c>
      <c r="X7" s="37">
        <v>0</v>
      </c>
      <c r="Y7" s="38">
        <v>2.0297795566762931</v>
      </c>
      <c r="Z7" s="37">
        <v>0.32378621952104292</v>
      </c>
      <c r="AA7" s="37">
        <v>3.6085485765640466</v>
      </c>
      <c r="AB7" s="37">
        <v>0</v>
      </c>
      <c r="AC7" s="37">
        <v>2.5943954248684488E-2</v>
      </c>
      <c r="AD7" s="38">
        <v>3.9582787503337737</v>
      </c>
      <c r="AE7" s="37">
        <v>13.060268412356855</v>
      </c>
      <c r="AF7" s="37">
        <v>1.7499046307604387E-2</v>
      </c>
      <c r="AG7" s="38">
        <v>13.077767458664459</v>
      </c>
      <c r="AH7" s="24">
        <v>8.1799751847628291E-2</v>
      </c>
      <c r="AI7" s="24">
        <v>0.50913391256906526</v>
      </c>
    </row>
    <row r="8" spans="1:35" x14ac:dyDescent="0.25">
      <c r="A8" s="17" t="s">
        <v>118</v>
      </c>
      <c r="B8" s="17">
        <v>3</v>
      </c>
      <c r="C8" s="18">
        <v>42.2</v>
      </c>
      <c r="D8" s="18">
        <v>0.41599999999999998</v>
      </c>
      <c r="E8" s="18">
        <v>4.1120000000000001</v>
      </c>
      <c r="F8" s="18">
        <v>4.0759999999999996</v>
      </c>
      <c r="G8" s="18"/>
      <c r="H8" s="18"/>
      <c r="I8" s="18">
        <v>9.5000000000000001E-2</v>
      </c>
      <c r="J8" s="18">
        <v>0.23899999999999999</v>
      </c>
      <c r="K8" s="18">
        <v>19.687999999999999</v>
      </c>
      <c r="L8" s="18">
        <v>7.3999999999999996E-2</v>
      </c>
      <c r="M8" s="18">
        <v>0.315</v>
      </c>
      <c r="N8" s="18">
        <v>28.178999999999998</v>
      </c>
      <c r="O8" s="18">
        <v>0.14000000000000001</v>
      </c>
      <c r="P8" s="18">
        <v>99.534000000000006</v>
      </c>
      <c r="Q8" s="37">
        <v>9.8674289909491133</v>
      </c>
      <c r="R8" s="37">
        <v>5.7305956473832471E-2</v>
      </c>
      <c r="S8" s="38">
        <v>9.9247349474229463</v>
      </c>
      <c r="T8" s="37">
        <v>1.0940496769381611</v>
      </c>
      <c r="U8" s="37">
        <v>0.92625369113780665</v>
      </c>
      <c r="V8" s="37">
        <v>0</v>
      </c>
      <c r="W8" s="37">
        <v>0</v>
      </c>
      <c r="X8" s="37">
        <v>6.8130404576945049E-3</v>
      </c>
      <c r="Y8" s="38">
        <v>2.0271164085336624</v>
      </c>
      <c r="Z8" s="37">
        <v>2.9167578488951348E-2</v>
      </c>
      <c r="AA8" s="37">
        <v>3.9049092531039031</v>
      </c>
      <c r="AB8" s="37">
        <v>8.6176362588465862E-3</v>
      </c>
      <c r="AC8" s="37">
        <v>2.2398190942110045E-2</v>
      </c>
      <c r="AD8" s="38">
        <v>3.9650926587938109</v>
      </c>
      <c r="AE8" s="37">
        <v>13.05670917705932</v>
      </c>
      <c r="AF8" s="37">
        <v>2.634680819026319E-2</v>
      </c>
      <c r="AG8" s="38">
        <v>13.083055985249583</v>
      </c>
      <c r="AH8" s="24">
        <v>7.3560900082027805E-3</v>
      </c>
      <c r="AI8" s="24">
        <v>0.53970737562602755</v>
      </c>
    </row>
    <row r="9" spans="1:35" x14ac:dyDescent="0.25">
      <c r="A9" s="17" t="s">
        <v>118</v>
      </c>
      <c r="B9" s="17">
        <v>4</v>
      </c>
      <c r="C9" s="18">
        <v>42.317999999999998</v>
      </c>
      <c r="D9" s="18">
        <v>0.52100000000000002</v>
      </c>
      <c r="E9" s="18">
        <v>3.8889999999999998</v>
      </c>
      <c r="F9" s="18">
        <v>4.1189999999999998</v>
      </c>
      <c r="G9" s="18"/>
      <c r="H9" s="18"/>
      <c r="I9" s="18">
        <v>8.6999999999999994E-2</v>
      </c>
      <c r="J9" s="18">
        <v>0.92300000000000004</v>
      </c>
      <c r="K9" s="18">
        <v>19.076000000000001</v>
      </c>
      <c r="L9" s="18"/>
      <c r="M9" s="18">
        <v>0.29599999999999999</v>
      </c>
      <c r="N9" s="18">
        <v>28.245000000000001</v>
      </c>
      <c r="O9" s="18">
        <v>9.1999999999999998E-2</v>
      </c>
      <c r="P9" s="18">
        <v>99.641000000000005</v>
      </c>
      <c r="Q9" s="37">
        <v>9.9067744954956325</v>
      </c>
      <c r="R9" s="37">
        <v>7.1855454815903205E-2</v>
      </c>
      <c r="S9" s="38">
        <v>9.9786299503115359</v>
      </c>
      <c r="T9" s="37">
        <v>1.035946825138141</v>
      </c>
      <c r="U9" s="37">
        <v>0.93713714598204056</v>
      </c>
      <c r="V9" s="37">
        <v>0</v>
      </c>
      <c r="W9" s="37">
        <v>0</v>
      </c>
      <c r="X9" s="37">
        <v>6.2467222991153277E-3</v>
      </c>
      <c r="Y9" s="38">
        <v>1.9793306934192969</v>
      </c>
      <c r="Z9" s="37">
        <v>0.11277679797148436</v>
      </c>
      <c r="AA9" s="37">
        <v>3.7880198238344436</v>
      </c>
      <c r="AB9" s="37">
        <v>0</v>
      </c>
      <c r="AC9" s="37">
        <v>2.1072190523181676E-2</v>
      </c>
      <c r="AD9" s="38">
        <v>3.9218688123291097</v>
      </c>
      <c r="AE9" s="37">
        <v>13.102836360597609</v>
      </c>
      <c r="AF9" s="37">
        <v>1.733418334245421E-2</v>
      </c>
      <c r="AG9" s="38">
        <v>13.120170543940063</v>
      </c>
      <c r="AH9" s="24">
        <v>2.8755882302067305E-2</v>
      </c>
      <c r="AI9" s="24">
        <v>0.52338238808823867</v>
      </c>
    </row>
    <row r="10" spans="1:35" x14ac:dyDescent="0.25">
      <c r="A10" s="17" t="s">
        <v>118</v>
      </c>
      <c r="B10" s="17">
        <v>5</v>
      </c>
      <c r="C10" s="18">
        <v>42.244999999999997</v>
      </c>
      <c r="D10" s="18">
        <v>0.51200000000000001</v>
      </c>
      <c r="E10" s="18">
        <v>4.1139999999999999</v>
      </c>
      <c r="F10" s="18">
        <v>4.133</v>
      </c>
      <c r="G10" s="18"/>
      <c r="H10" s="18"/>
      <c r="I10" s="18"/>
      <c r="J10" s="18">
        <v>1.2849999999999999</v>
      </c>
      <c r="K10" s="18">
        <v>18.986000000000001</v>
      </c>
      <c r="L10" s="18"/>
      <c r="M10" s="18">
        <v>0.28799999999999998</v>
      </c>
      <c r="N10" s="18">
        <v>27.992000000000001</v>
      </c>
      <c r="O10" s="18">
        <v>0.16700000000000001</v>
      </c>
      <c r="P10" s="18">
        <v>99.840999999999994</v>
      </c>
      <c r="Q10" s="37">
        <v>9.9029695576478147</v>
      </c>
      <c r="R10" s="37">
        <v>7.0709044187399359E-2</v>
      </c>
      <c r="S10" s="38">
        <v>9.9736786018352142</v>
      </c>
      <c r="T10" s="37">
        <v>1.0973541094302359</v>
      </c>
      <c r="U10" s="37">
        <v>0.94158547923136904</v>
      </c>
      <c r="V10" s="37">
        <v>0</v>
      </c>
      <c r="W10" s="37">
        <v>0</v>
      </c>
      <c r="X10" s="37">
        <v>0</v>
      </c>
      <c r="Y10" s="38">
        <v>2.0389395886616049</v>
      </c>
      <c r="Z10" s="37">
        <v>0.15721868979087605</v>
      </c>
      <c r="AA10" s="37">
        <v>3.7752124127467659</v>
      </c>
      <c r="AB10" s="37">
        <v>0</v>
      </c>
      <c r="AC10" s="37">
        <v>2.053021263053071E-2</v>
      </c>
      <c r="AD10" s="38">
        <v>3.9529613151681726</v>
      </c>
      <c r="AE10" s="37">
        <v>13.002912916635095</v>
      </c>
      <c r="AF10" s="37">
        <v>3.1507577699909042E-2</v>
      </c>
      <c r="AG10" s="38">
        <v>13.034420494335004</v>
      </c>
      <c r="AH10" s="24">
        <v>3.9772382590136081E-2</v>
      </c>
      <c r="AI10" s="24">
        <v>0.53819844174518094</v>
      </c>
    </row>
    <row r="11" spans="1:35" x14ac:dyDescent="0.25">
      <c r="A11" s="17" t="s">
        <v>118</v>
      </c>
      <c r="B11" s="17">
        <v>6</v>
      </c>
      <c r="C11" s="18">
        <v>42.573</v>
      </c>
      <c r="D11" s="18">
        <v>0.45200000000000001</v>
      </c>
      <c r="E11" s="18">
        <v>4.1059999999999999</v>
      </c>
      <c r="F11" s="18">
        <v>4.2060000000000004</v>
      </c>
      <c r="G11" s="18"/>
      <c r="H11" s="18"/>
      <c r="I11" s="18"/>
      <c r="J11" s="18">
        <v>0.79600000000000004</v>
      </c>
      <c r="K11" s="18">
        <v>19.099</v>
      </c>
      <c r="L11" s="18"/>
      <c r="M11" s="18">
        <v>0.28799999999999998</v>
      </c>
      <c r="N11" s="18">
        <v>28.204999999999998</v>
      </c>
      <c r="O11" s="18">
        <v>0.109</v>
      </c>
      <c r="P11" s="18">
        <v>99.968000000000004</v>
      </c>
      <c r="Q11" s="37">
        <v>9.9340451899811768</v>
      </c>
      <c r="R11" s="37">
        <v>6.2136271170730929E-2</v>
      </c>
      <c r="S11" s="38">
        <v>9.9961814611519078</v>
      </c>
      <c r="T11" s="37">
        <v>1.0901925226108484</v>
      </c>
      <c r="U11" s="37">
        <v>0.9538176670545635</v>
      </c>
      <c r="V11" s="37">
        <v>0</v>
      </c>
      <c r="W11" s="37">
        <v>0</v>
      </c>
      <c r="X11" s="37">
        <v>0</v>
      </c>
      <c r="Y11" s="38">
        <v>2.0440101896654119</v>
      </c>
      <c r="Z11" s="37">
        <v>9.694286705503373E-2</v>
      </c>
      <c r="AA11" s="37">
        <v>3.7802479922565086</v>
      </c>
      <c r="AB11" s="37">
        <v>0</v>
      </c>
      <c r="AC11" s="37">
        <v>2.0435967075032192E-2</v>
      </c>
      <c r="AD11" s="38">
        <v>3.8976268263865745</v>
      </c>
      <c r="AE11" s="37">
        <v>13.041711101084337</v>
      </c>
      <c r="AF11" s="37">
        <v>2.0470421711770586E-2</v>
      </c>
      <c r="AG11" s="38">
        <v>13.062181522796108</v>
      </c>
      <c r="AH11" s="24">
        <v>2.4872280331903366E-2</v>
      </c>
      <c r="AI11" s="24">
        <v>0.53335963202282477</v>
      </c>
    </row>
    <row r="12" spans="1:35" x14ac:dyDescent="0.25">
      <c r="A12" s="17" t="s">
        <v>118</v>
      </c>
      <c r="B12" s="17">
        <v>9</v>
      </c>
      <c r="C12" s="18">
        <v>43.176000000000002</v>
      </c>
      <c r="D12" s="18">
        <v>0.314</v>
      </c>
      <c r="E12" s="18">
        <v>4.1219999999999999</v>
      </c>
      <c r="F12" s="18">
        <v>4.0229999999999997</v>
      </c>
      <c r="G12" s="18"/>
      <c r="H12" s="18"/>
      <c r="I12" s="18"/>
      <c r="J12" s="18">
        <v>0.219</v>
      </c>
      <c r="K12" s="18">
        <v>19.658999999999999</v>
      </c>
      <c r="L12" s="18"/>
      <c r="M12" s="18">
        <v>0.247</v>
      </c>
      <c r="N12" s="18">
        <v>28.295999999999999</v>
      </c>
      <c r="O12" s="18">
        <v>0.14599999999999999</v>
      </c>
      <c r="P12" s="18">
        <v>100.283</v>
      </c>
      <c r="Q12" s="37">
        <v>10.01563430271918</v>
      </c>
      <c r="R12" s="37">
        <v>4.2912180021451647E-2</v>
      </c>
      <c r="S12" s="38">
        <v>10.058546482740631</v>
      </c>
      <c r="T12" s="37">
        <v>1.0880188478262101</v>
      </c>
      <c r="U12" s="37">
        <v>0.90696453242382924</v>
      </c>
      <c r="V12" s="37">
        <v>0</v>
      </c>
      <c r="W12" s="37">
        <v>0</v>
      </c>
      <c r="X12" s="37">
        <v>0</v>
      </c>
      <c r="Y12" s="38">
        <v>1.9949833802500394</v>
      </c>
      <c r="Z12" s="37">
        <v>2.6514966586198691E-2</v>
      </c>
      <c r="AA12" s="37">
        <v>3.8682564888488313</v>
      </c>
      <c r="AB12" s="37">
        <v>0</v>
      </c>
      <c r="AC12" s="37">
        <v>1.7423838506957289E-2</v>
      </c>
      <c r="AD12" s="38">
        <v>3.9121952939419873</v>
      </c>
      <c r="AE12" s="37">
        <v>13.007016633581221</v>
      </c>
      <c r="AF12" s="37">
        <v>2.7258209486115782E-2</v>
      </c>
      <c r="AG12" s="38">
        <v>13.034274843067337</v>
      </c>
      <c r="AH12" s="24">
        <v>6.7775160987635181E-3</v>
      </c>
      <c r="AI12" s="24">
        <v>0.54537739942968555</v>
      </c>
    </row>
    <row r="13" spans="1:35" x14ac:dyDescent="0.25">
      <c r="A13" s="17" t="s">
        <v>118</v>
      </c>
      <c r="B13" s="17">
        <v>10</v>
      </c>
      <c r="C13" s="18">
        <v>42.174999999999997</v>
      </c>
      <c r="D13" s="18">
        <v>0.35399999999999998</v>
      </c>
      <c r="E13" s="18">
        <v>3.9750000000000001</v>
      </c>
      <c r="F13" s="18">
        <v>4.1790000000000003</v>
      </c>
      <c r="G13" s="18"/>
      <c r="H13" s="18"/>
      <c r="I13" s="18">
        <v>9.6000000000000002E-2</v>
      </c>
      <c r="J13" s="18">
        <v>1.07</v>
      </c>
      <c r="K13" s="18">
        <v>19.141999999999999</v>
      </c>
      <c r="L13" s="18"/>
      <c r="M13" s="18">
        <v>0.34499999999999997</v>
      </c>
      <c r="N13" s="18">
        <v>28.215</v>
      </c>
      <c r="O13" s="18">
        <v>0.129</v>
      </c>
      <c r="P13" s="18">
        <v>99.747</v>
      </c>
      <c r="Q13" s="37">
        <v>9.8704705581403331</v>
      </c>
      <c r="R13" s="37">
        <v>4.8809111761581252E-2</v>
      </c>
      <c r="S13" s="38">
        <v>9.9192796699019148</v>
      </c>
      <c r="T13" s="37">
        <v>1.0585521939185387</v>
      </c>
      <c r="U13" s="37">
        <v>0.9505158317125183</v>
      </c>
      <c r="V13" s="37">
        <v>0</v>
      </c>
      <c r="W13" s="37">
        <v>0</v>
      </c>
      <c r="X13" s="37">
        <v>6.8909611749516002E-3</v>
      </c>
      <c r="Y13" s="38">
        <v>2.0159589868060084</v>
      </c>
      <c r="Z13" s="37">
        <v>0.13070056329489274</v>
      </c>
      <c r="AA13" s="37">
        <v>3.8000373411671555</v>
      </c>
      <c r="AB13" s="37">
        <v>0</v>
      </c>
      <c r="AC13" s="37">
        <v>2.4553459493244979E-2</v>
      </c>
      <c r="AD13" s="38">
        <v>3.9552913639552929</v>
      </c>
      <c r="AE13" s="37">
        <v>13.085171399484508</v>
      </c>
      <c r="AF13" s="37">
        <v>2.429857985227836E-2</v>
      </c>
      <c r="AG13" s="38">
        <v>13.109469979336787</v>
      </c>
      <c r="AH13" s="24">
        <v>3.3044484278951354E-2</v>
      </c>
      <c r="AI13" s="24">
        <v>0.52508617528755364</v>
      </c>
    </row>
    <row r="14" spans="1:35" x14ac:dyDescent="0.25">
      <c r="A14" s="17" t="s">
        <v>118</v>
      </c>
      <c r="B14" s="17">
        <v>11</v>
      </c>
      <c r="C14" s="18">
        <v>42.283000000000001</v>
      </c>
      <c r="D14" s="18">
        <v>0.39100000000000001</v>
      </c>
      <c r="E14" s="18">
        <v>4.0739999999999998</v>
      </c>
      <c r="F14" s="18">
        <v>4.1219999999999999</v>
      </c>
      <c r="G14" s="18"/>
      <c r="H14" s="18"/>
      <c r="I14" s="18"/>
      <c r="J14" s="18">
        <v>0.48599999999999999</v>
      </c>
      <c r="K14" s="18">
        <v>19.513000000000002</v>
      </c>
      <c r="L14" s="18"/>
      <c r="M14" s="18">
        <v>0.22800000000000001</v>
      </c>
      <c r="N14" s="18">
        <v>28.404</v>
      </c>
      <c r="O14" s="18">
        <v>0.14199999999999999</v>
      </c>
      <c r="P14" s="18">
        <v>99.807000000000002</v>
      </c>
      <c r="Q14" s="37">
        <v>9.854637627049069</v>
      </c>
      <c r="R14" s="37">
        <v>5.368667402048579E-2</v>
      </c>
      <c r="S14" s="38">
        <v>9.9083243010695554</v>
      </c>
      <c r="T14" s="37">
        <v>1.080409186065473</v>
      </c>
      <c r="U14" s="37">
        <v>0.93365638365765125</v>
      </c>
      <c r="V14" s="37">
        <v>0</v>
      </c>
      <c r="W14" s="37">
        <v>0</v>
      </c>
      <c r="X14" s="37">
        <v>0</v>
      </c>
      <c r="Y14" s="38">
        <v>2.0140655697231242</v>
      </c>
      <c r="Z14" s="37">
        <v>5.9118315472025049E-2</v>
      </c>
      <c r="AA14" s="37">
        <v>3.8575955914218754</v>
      </c>
      <c r="AB14" s="37">
        <v>0</v>
      </c>
      <c r="AC14" s="37">
        <v>1.6159225555945646E-2</v>
      </c>
      <c r="AD14" s="38">
        <v>3.932873132449846</v>
      </c>
      <c r="AE14" s="37">
        <v>13.118100836107136</v>
      </c>
      <c r="AF14" s="37">
        <v>2.6636160650339059E-2</v>
      </c>
      <c r="AG14" s="38">
        <v>13.144736996757475</v>
      </c>
      <c r="AH14" s="24">
        <v>1.5031838933283708E-2</v>
      </c>
      <c r="AI14" s="24">
        <v>0.53643198230830091</v>
      </c>
    </row>
    <row r="15" spans="1:35" x14ac:dyDescent="0.25">
      <c r="A15" s="17" t="s">
        <v>118</v>
      </c>
      <c r="B15" s="17">
        <v>14</v>
      </c>
      <c r="C15" s="18">
        <v>42.482999999999997</v>
      </c>
      <c r="D15" s="18">
        <v>0.20899999999999999</v>
      </c>
      <c r="E15" s="18">
        <v>3.1589999999999998</v>
      </c>
      <c r="F15" s="18">
        <v>5.2030000000000003</v>
      </c>
      <c r="G15" s="18">
        <v>0.219</v>
      </c>
      <c r="H15" s="18"/>
      <c r="I15" s="18"/>
      <c r="J15" s="18">
        <v>1.4610000000000001</v>
      </c>
      <c r="K15" s="18">
        <v>19.062999999999999</v>
      </c>
      <c r="L15" s="18"/>
      <c r="M15" s="18">
        <v>0.17399999999999999</v>
      </c>
      <c r="N15" s="18">
        <v>28.02</v>
      </c>
      <c r="O15" s="18">
        <v>0.11799999999999999</v>
      </c>
      <c r="P15" s="18">
        <v>100.14700000000001</v>
      </c>
      <c r="Q15" s="37">
        <v>9.9366658346546153</v>
      </c>
      <c r="R15" s="37">
        <v>2.8799614182012486E-2</v>
      </c>
      <c r="S15" s="38">
        <v>9.9654654488366283</v>
      </c>
      <c r="T15" s="37">
        <v>0.84075122891112453</v>
      </c>
      <c r="U15" s="37">
        <v>1.1827243845412339</v>
      </c>
      <c r="V15" s="37">
        <v>2.8958777851295286E-2</v>
      </c>
      <c r="W15" s="37">
        <v>0</v>
      </c>
      <c r="X15" s="37">
        <v>0</v>
      </c>
      <c r="Y15" s="38">
        <v>2.0524343913036538</v>
      </c>
      <c r="Z15" s="37">
        <v>0.17835555441364756</v>
      </c>
      <c r="AA15" s="37">
        <v>3.7821133585881914</v>
      </c>
      <c r="AB15" s="37">
        <v>0</v>
      </c>
      <c r="AC15" s="37">
        <v>1.2376150608848849E-2</v>
      </c>
      <c r="AD15" s="38">
        <v>3.9728450636106878</v>
      </c>
      <c r="AE15" s="37">
        <v>12.987041650578879</v>
      </c>
      <c r="AF15" s="37">
        <v>2.2213445670148237E-2</v>
      </c>
      <c r="AG15" s="38">
        <v>13.009255096249028</v>
      </c>
      <c r="AH15" s="24">
        <v>4.4893659721919929E-2</v>
      </c>
      <c r="AI15" s="24">
        <v>0.40963610455635607</v>
      </c>
    </row>
    <row r="16" spans="1:35" x14ac:dyDescent="0.25">
      <c r="A16" s="17" t="s">
        <v>118</v>
      </c>
      <c r="B16" s="17">
        <v>15</v>
      </c>
      <c r="C16" s="18">
        <v>42.81</v>
      </c>
      <c r="D16" s="18">
        <v>0.26200000000000001</v>
      </c>
      <c r="E16" s="18">
        <v>3.2949999999999999</v>
      </c>
      <c r="F16" s="18">
        <v>4.9130000000000003</v>
      </c>
      <c r="G16" s="18">
        <v>0.14699999999999999</v>
      </c>
      <c r="H16" s="18"/>
      <c r="I16" s="18"/>
      <c r="J16" s="18">
        <v>1.409</v>
      </c>
      <c r="K16" s="18">
        <v>18.838000000000001</v>
      </c>
      <c r="L16" s="18"/>
      <c r="M16" s="18">
        <v>0.16900000000000001</v>
      </c>
      <c r="N16" s="18">
        <v>28.061</v>
      </c>
      <c r="O16" s="18">
        <v>0.183</v>
      </c>
      <c r="P16" s="18">
        <v>100.148</v>
      </c>
      <c r="Q16" s="37">
        <v>10.004719894529027</v>
      </c>
      <c r="R16" s="37">
        <v>3.6072469401805481E-2</v>
      </c>
      <c r="S16" s="38">
        <v>10.040792363930832</v>
      </c>
      <c r="T16" s="37">
        <v>0.876208582083842</v>
      </c>
      <c r="U16" s="37">
        <v>1.1158625130598301</v>
      </c>
      <c r="V16" s="37">
        <v>1.9421718183123098E-2</v>
      </c>
      <c r="W16" s="37">
        <v>0</v>
      </c>
      <c r="X16" s="37">
        <v>0</v>
      </c>
      <c r="Y16" s="38">
        <v>2.0114928133267953</v>
      </c>
      <c r="Z16" s="37">
        <v>0.17186269383617925</v>
      </c>
      <c r="AA16" s="37">
        <v>3.7343264864014745</v>
      </c>
      <c r="AB16" s="37">
        <v>0</v>
      </c>
      <c r="AC16" s="37">
        <v>1.2010393619773616E-2</v>
      </c>
      <c r="AD16" s="38">
        <v>3.9181995738574273</v>
      </c>
      <c r="AE16" s="37">
        <v>12.995094587480862</v>
      </c>
      <c r="AF16" s="37">
        <v>3.4420661404083938E-2</v>
      </c>
      <c r="AG16" s="38">
        <v>13.029515248884946</v>
      </c>
      <c r="AH16" s="24">
        <v>4.3862669727918475E-2</v>
      </c>
      <c r="AI16" s="24">
        <v>0.43560114969274294</v>
      </c>
    </row>
    <row r="17" spans="1:35" x14ac:dyDescent="0.25">
      <c r="A17" s="17" t="s">
        <v>118</v>
      </c>
      <c r="B17" s="17">
        <v>16</v>
      </c>
      <c r="C17" s="18">
        <v>42.399000000000001</v>
      </c>
      <c r="D17" s="18">
        <v>0.27600000000000002</v>
      </c>
      <c r="E17" s="18">
        <v>3.6240000000000001</v>
      </c>
      <c r="F17" s="18">
        <v>4.6440000000000001</v>
      </c>
      <c r="G17" s="18"/>
      <c r="H17" s="18"/>
      <c r="I17" s="18"/>
      <c r="J17" s="18">
        <v>1.0780000000000001</v>
      </c>
      <c r="K17" s="18">
        <v>18.434999999999999</v>
      </c>
      <c r="L17" s="18"/>
      <c r="M17" s="18">
        <v>0.35899999999999999</v>
      </c>
      <c r="N17" s="18">
        <v>28.324000000000002</v>
      </c>
      <c r="O17" s="18">
        <v>0.105</v>
      </c>
      <c r="P17" s="18">
        <v>99.403999999999996</v>
      </c>
      <c r="Q17" s="37">
        <v>9.938411604109703</v>
      </c>
      <c r="R17" s="37">
        <v>3.8114069700089272E-2</v>
      </c>
      <c r="S17" s="38">
        <v>9.9765256738097925</v>
      </c>
      <c r="T17" s="37">
        <v>0.96658918606647148</v>
      </c>
      <c r="U17" s="37">
        <v>1.057932098604573</v>
      </c>
      <c r="V17" s="37">
        <v>0</v>
      </c>
      <c r="W17" s="37">
        <v>0</v>
      </c>
      <c r="X17" s="37">
        <v>0</v>
      </c>
      <c r="Y17" s="38">
        <v>2.0245212846710445</v>
      </c>
      <c r="Z17" s="37">
        <v>0.13188367544835836</v>
      </c>
      <c r="AA17" s="37">
        <v>3.6654077497999786</v>
      </c>
      <c r="AB17" s="37">
        <v>0</v>
      </c>
      <c r="AC17" s="37">
        <v>2.5589785423939016E-2</v>
      </c>
      <c r="AD17" s="38">
        <v>3.8228812106722758</v>
      </c>
      <c r="AE17" s="37">
        <v>13.156262989214195</v>
      </c>
      <c r="AF17" s="37">
        <v>1.9808841632692673E-2</v>
      </c>
      <c r="AG17" s="38">
        <v>13.176071830846887</v>
      </c>
      <c r="AH17" s="24">
        <v>3.4498502093180616E-2</v>
      </c>
      <c r="AI17" s="24">
        <v>0.47744086139530428</v>
      </c>
    </row>
    <row r="18" spans="1:35" s="5" customFormat="1" x14ac:dyDescent="0.25">
      <c r="A18" s="17" t="s">
        <v>118</v>
      </c>
      <c r="B18" s="39">
        <v>17</v>
      </c>
      <c r="C18" s="40">
        <v>42.258000000000003</v>
      </c>
      <c r="D18" s="40">
        <v>0.26500000000000001</v>
      </c>
      <c r="E18" s="40">
        <v>4.0620000000000003</v>
      </c>
      <c r="F18" s="40">
        <v>4.4329999999999998</v>
      </c>
      <c r="G18" s="40"/>
      <c r="H18" s="40"/>
      <c r="I18" s="40"/>
      <c r="J18" s="40">
        <v>0.99099999999999999</v>
      </c>
      <c r="K18" s="40">
        <v>19.202999999999999</v>
      </c>
      <c r="L18" s="40"/>
      <c r="M18" s="40">
        <v>0.30599999999999999</v>
      </c>
      <c r="N18" s="40">
        <v>28.033000000000001</v>
      </c>
      <c r="O18" s="40">
        <v>8.5000000000000006E-2</v>
      </c>
      <c r="P18" s="40">
        <v>99.825000000000003</v>
      </c>
      <c r="Q18" s="41">
        <v>9.893923288313049</v>
      </c>
      <c r="R18" s="41">
        <v>3.6552774742590347E-2</v>
      </c>
      <c r="S18" s="42">
        <v>9.9304760630556395</v>
      </c>
      <c r="T18" s="41">
        <v>1.0821610452691572</v>
      </c>
      <c r="U18" s="41">
        <v>1.0086989037216538</v>
      </c>
      <c r="V18" s="41">
        <v>0</v>
      </c>
      <c r="W18" s="41">
        <v>0</v>
      </c>
      <c r="X18" s="41">
        <v>0</v>
      </c>
      <c r="Y18" s="42">
        <v>2.0908599489908113</v>
      </c>
      <c r="Z18" s="41">
        <v>0.12110000747464458</v>
      </c>
      <c r="AA18" s="41">
        <v>3.813699484426774</v>
      </c>
      <c r="AB18" s="41">
        <v>0</v>
      </c>
      <c r="AC18" s="41">
        <v>2.1786720229865199E-2</v>
      </c>
      <c r="AD18" s="42">
        <v>3.9565862121312838</v>
      </c>
      <c r="AE18" s="41">
        <v>13.006060563191266</v>
      </c>
      <c r="AF18" s="41">
        <v>1.6017212630998923E-2</v>
      </c>
      <c r="AG18" s="42">
        <v>13.022077775822265</v>
      </c>
      <c r="AH18" s="41">
        <v>3.0607195441196253E-2</v>
      </c>
      <c r="AI18" s="41">
        <v>0.51756744672998323</v>
      </c>
    </row>
    <row r="19" spans="1:35" hidden="1" x14ac:dyDescent="0.25">
      <c r="A19" s="17" t="s">
        <v>6</v>
      </c>
      <c r="B19" s="17">
        <v>33</v>
      </c>
      <c r="C19" s="18">
        <v>42</v>
      </c>
      <c r="D19" s="18">
        <v>0.55000000000000004</v>
      </c>
      <c r="E19" s="18">
        <v>4.0599999999999996</v>
      </c>
      <c r="F19" s="18">
        <v>4.01</v>
      </c>
      <c r="G19" s="18"/>
      <c r="H19" s="18"/>
      <c r="I19" s="18"/>
      <c r="J19" s="18">
        <v>0.51</v>
      </c>
      <c r="K19" s="18">
        <v>19.510000000000002</v>
      </c>
      <c r="L19" s="18"/>
      <c r="M19" s="18"/>
      <c r="N19" s="18">
        <v>28.19</v>
      </c>
      <c r="O19" s="19"/>
      <c r="P19" s="19">
        <f>SUM(C19:N19)</f>
        <v>98.83</v>
      </c>
      <c r="Q19" s="37">
        <v>9.8609407101051652</v>
      </c>
      <c r="R19" s="37">
        <v>7.6075816606839555E-2</v>
      </c>
      <c r="S19" s="38">
        <v>9.9370165267120054</v>
      </c>
      <c r="T19" s="37">
        <v>1.0846446243920211</v>
      </c>
      <c r="U19" s="37">
        <v>0.9149927381971924</v>
      </c>
      <c r="V19" s="37">
        <v>0</v>
      </c>
      <c r="W19" s="37">
        <v>0</v>
      </c>
      <c r="X19" s="37">
        <v>0</v>
      </c>
      <c r="Y19" s="38">
        <v>1.9996373625892137</v>
      </c>
      <c r="Z19" s="37">
        <v>6.2495701709229613E-2</v>
      </c>
      <c r="AA19" s="37">
        <v>3.8854749444808898</v>
      </c>
      <c r="AB19" s="37">
        <v>0</v>
      </c>
      <c r="AC19" s="37">
        <v>0</v>
      </c>
      <c r="AD19" s="38">
        <v>3.9479706461901194</v>
      </c>
      <c r="AE19" s="37">
        <v>13.115375464508663</v>
      </c>
      <c r="AF19" s="37">
        <v>0</v>
      </c>
      <c r="AG19" s="38">
        <v>13.115375464508663</v>
      </c>
      <c r="AH19" s="24">
        <v>1.5829829375641223E-2</v>
      </c>
      <c r="AI19" s="24">
        <v>0.54242066320844207</v>
      </c>
    </row>
    <row r="20" spans="1:35" hidden="1" x14ac:dyDescent="0.25">
      <c r="A20" s="17" t="s">
        <v>7</v>
      </c>
      <c r="B20" s="17">
        <v>2</v>
      </c>
      <c r="C20" s="18">
        <v>42.38</v>
      </c>
      <c r="D20" s="18">
        <v>0.3</v>
      </c>
      <c r="E20" s="18">
        <v>4.0599999999999996</v>
      </c>
      <c r="F20" s="18">
        <v>4.46</v>
      </c>
      <c r="G20" s="18"/>
      <c r="H20" s="18"/>
      <c r="I20" s="18"/>
      <c r="J20" s="18">
        <v>0.31</v>
      </c>
      <c r="K20" s="18">
        <v>19.79</v>
      </c>
      <c r="L20" s="18"/>
      <c r="M20" s="18"/>
      <c r="N20" s="18">
        <v>28.54</v>
      </c>
      <c r="O20" s="19">
        <v>0.37</v>
      </c>
      <c r="P20" s="19">
        <f>SUM(C20:N20)</f>
        <v>99.84</v>
      </c>
      <c r="Q20" s="37">
        <v>9.8076680497998492</v>
      </c>
      <c r="R20" s="37">
        <v>4.0901660238134269E-2</v>
      </c>
      <c r="S20" s="38">
        <v>9.8485697100379834</v>
      </c>
      <c r="T20" s="37">
        <v>1.0691120313305535</v>
      </c>
      <c r="U20" s="37">
        <v>1.0030991956414561</v>
      </c>
      <c r="V20" s="37">
        <v>0</v>
      </c>
      <c r="W20" s="37">
        <v>0</v>
      </c>
      <c r="X20" s="37">
        <v>0</v>
      </c>
      <c r="Y20" s="38">
        <v>2.0722112269720094</v>
      </c>
      <c r="Z20" s="37">
        <v>3.7443584315186663E-2</v>
      </c>
      <c r="AA20" s="37">
        <v>3.8847975066237086</v>
      </c>
      <c r="AB20" s="37">
        <v>0</v>
      </c>
      <c r="AC20" s="37">
        <v>0</v>
      </c>
      <c r="AD20" s="38">
        <v>3.9222410909388952</v>
      </c>
      <c r="AE20" s="37">
        <v>13.088062784054722</v>
      </c>
      <c r="AF20" s="37">
        <v>6.891518799638599E-2</v>
      </c>
      <c r="AG20" s="38">
        <v>13.156977972051108</v>
      </c>
      <c r="AH20" s="24">
        <v>9.5464769877834105E-3</v>
      </c>
      <c r="AI20" s="24">
        <v>0.51592811457390808</v>
      </c>
    </row>
    <row r="21" spans="1:35" hidden="1" x14ac:dyDescent="0.25">
      <c r="A21" s="17" t="s">
        <v>7</v>
      </c>
      <c r="B21" s="17">
        <v>5</v>
      </c>
      <c r="C21" s="18">
        <v>41.65</v>
      </c>
      <c r="D21" s="18">
        <v>0.34</v>
      </c>
      <c r="E21" s="18">
        <v>4.67</v>
      </c>
      <c r="F21" s="18">
        <v>4.68</v>
      </c>
      <c r="G21" s="18"/>
      <c r="H21" s="18"/>
      <c r="I21" s="18"/>
      <c r="J21" s="18">
        <v>1.1399999999999999</v>
      </c>
      <c r="K21" s="18">
        <v>18.43</v>
      </c>
      <c r="L21" s="18"/>
      <c r="M21" s="18">
        <v>1.44</v>
      </c>
      <c r="N21" s="18">
        <v>28.08</v>
      </c>
      <c r="O21" s="19"/>
      <c r="P21" s="19">
        <f>SUM(C21:N21)</f>
        <v>100.42999999999999</v>
      </c>
      <c r="Q21" s="37">
        <v>9.739013939424753</v>
      </c>
      <c r="R21" s="37">
        <v>4.68375074192059E-2</v>
      </c>
      <c r="S21" s="38">
        <v>9.7858514468439584</v>
      </c>
      <c r="T21" s="37">
        <v>1.2425367418608921</v>
      </c>
      <c r="U21" s="37">
        <v>1.0635307526087627</v>
      </c>
      <c r="V21" s="37">
        <v>0</v>
      </c>
      <c r="W21" s="37">
        <v>0</v>
      </c>
      <c r="X21" s="37">
        <v>0</v>
      </c>
      <c r="Y21" s="38">
        <v>2.3060674944696551</v>
      </c>
      <c r="Z21" s="37">
        <v>0.13912838647998721</v>
      </c>
      <c r="AA21" s="37">
        <v>3.6554689819516692</v>
      </c>
      <c r="AB21" s="37">
        <v>0</v>
      </c>
      <c r="AC21" s="37">
        <v>0.10239371586988376</v>
      </c>
      <c r="AD21" s="38">
        <v>3.8969910843015398</v>
      </c>
      <c r="AE21" s="37">
        <v>13.011089974384845</v>
      </c>
      <c r="AF21" s="37">
        <v>0</v>
      </c>
      <c r="AG21" s="38">
        <v>13.011089974384845</v>
      </c>
      <c r="AH21" s="24">
        <v>3.5701489551886741E-2</v>
      </c>
      <c r="AI21" s="24">
        <v>0.53881195795036707</v>
      </c>
    </row>
    <row r="22" spans="1:35" hidden="1" x14ac:dyDescent="0.25">
      <c r="A22" s="17" t="s">
        <v>7</v>
      </c>
      <c r="B22" s="17">
        <v>11</v>
      </c>
      <c r="C22" s="18">
        <v>40.869999999999997</v>
      </c>
      <c r="D22" s="18">
        <v>0.47</v>
      </c>
      <c r="E22" s="18">
        <v>5.32</v>
      </c>
      <c r="F22" s="18">
        <v>4.16</v>
      </c>
      <c r="G22" s="18"/>
      <c r="H22" s="18"/>
      <c r="I22" s="18"/>
      <c r="J22" s="18">
        <v>1.2</v>
      </c>
      <c r="K22" s="18">
        <v>18.100000000000001</v>
      </c>
      <c r="L22" s="18"/>
      <c r="M22" s="18">
        <v>0</v>
      </c>
      <c r="N22" s="18">
        <v>28.14</v>
      </c>
      <c r="O22" s="19">
        <v>0.36</v>
      </c>
      <c r="P22" s="19">
        <f>SUM(C22:N22)</f>
        <v>98.26</v>
      </c>
      <c r="Q22" s="37">
        <v>9.6145385248296353</v>
      </c>
      <c r="R22" s="37">
        <v>6.5138318046944046E-2</v>
      </c>
      <c r="S22" s="38">
        <v>9.6796768428765798</v>
      </c>
      <c r="T22" s="37">
        <v>1.4240584527816118</v>
      </c>
      <c r="U22" s="37">
        <v>0.95108942839627519</v>
      </c>
      <c r="V22" s="37">
        <v>0</v>
      </c>
      <c r="W22" s="37">
        <v>0</v>
      </c>
      <c r="X22" s="37">
        <v>0</v>
      </c>
      <c r="Y22" s="38">
        <v>2.3751478811778872</v>
      </c>
      <c r="Z22" s="37">
        <v>0.14733840623459873</v>
      </c>
      <c r="AA22" s="37">
        <v>3.6117706732799184</v>
      </c>
      <c r="AB22" s="37">
        <v>0</v>
      </c>
      <c r="AC22" s="37">
        <v>0</v>
      </c>
      <c r="AD22" s="38">
        <v>3.7591090795145172</v>
      </c>
      <c r="AE22" s="37">
        <v>13.117905389656224</v>
      </c>
      <c r="AF22" s="37">
        <v>6.8160806774790042E-2</v>
      </c>
      <c r="AG22" s="38">
        <v>13.186066196431014</v>
      </c>
      <c r="AH22" s="24">
        <v>3.9195033482142864E-2</v>
      </c>
      <c r="AI22" s="24">
        <v>0.59956622661970438</v>
      </c>
    </row>
    <row r="23" spans="1:35" hidden="1" x14ac:dyDescent="0.25">
      <c r="A23" s="17" t="s">
        <v>23</v>
      </c>
      <c r="B23" s="17">
        <v>19</v>
      </c>
      <c r="C23" s="18">
        <v>41.24</v>
      </c>
      <c r="D23" s="18">
        <v>0.36</v>
      </c>
      <c r="E23" s="18">
        <v>3.77</v>
      </c>
      <c r="F23" s="18">
        <v>4.97</v>
      </c>
      <c r="G23" s="18"/>
      <c r="H23" s="18"/>
      <c r="I23" s="18"/>
      <c r="J23" s="18">
        <v>1.1499999999999999</v>
      </c>
      <c r="K23" s="18">
        <v>18.37</v>
      </c>
      <c r="L23" s="18"/>
      <c r="M23" s="18">
        <v>0</v>
      </c>
      <c r="N23" s="18">
        <v>27.84</v>
      </c>
      <c r="O23" s="19"/>
      <c r="P23" s="19">
        <f>SUM(C23:N23)</f>
        <v>97.7</v>
      </c>
      <c r="Q23" s="37">
        <v>9.8092079655247151</v>
      </c>
      <c r="R23" s="37">
        <v>5.0446688450037878E-2</v>
      </c>
      <c r="S23" s="38">
        <v>9.8596546539747525</v>
      </c>
      <c r="T23" s="37">
        <v>1.020349634303594</v>
      </c>
      <c r="U23" s="37">
        <v>1.1488832342285928</v>
      </c>
      <c r="V23" s="37">
        <v>0</v>
      </c>
      <c r="W23" s="37">
        <v>0</v>
      </c>
      <c r="X23" s="37">
        <v>0</v>
      </c>
      <c r="Y23" s="38">
        <v>2.1692328685321867</v>
      </c>
      <c r="Z23" s="37">
        <v>0.14276575333925171</v>
      </c>
      <c r="AA23" s="37">
        <v>3.7063141528982628</v>
      </c>
      <c r="AB23" s="37">
        <v>0</v>
      </c>
      <c r="AC23" s="37">
        <v>0</v>
      </c>
      <c r="AD23" s="38">
        <v>3.8490799062375145</v>
      </c>
      <c r="AE23" s="37">
        <v>13.122032571255545</v>
      </c>
      <c r="AF23" s="37">
        <v>0</v>
      </c>
      <c r="AG23" s="38">
        <v>13.122032571255545</v>
      </c>
      <c r="AH23" s="24">
        <v>3.7090878032408944E-2</v>
      </c>
      <c r="AI23" s="24">
        <v>0.47037348968163778</v>
      </c>
    </row>
    <row r="24" spans="1:35" hidden="1" x14ac:dyDescent="0.25">
      <c r="A24" s="17" t="s">
        <v>25</v>
      </c>
      <c r="B24" s="17">
        <v>15</v>
      </c>
      <c r="C24" s="18">
        <v>42.55</v>
      </c>
      <c r="D24" s="18">
        <v>0</v>
      </c>
      <c r="E24" s="18">
        <v>4.83</v>
      </c>
      <c r="F24" s="18">
        <v>3.64</v>
      </c>
      <c r="G24" s="18"/>
      <c r="H24" s="18"/>
      <c r="I24" s="18"/>
      <c r="J24" s="18">
        <v>1.63</v>
      </c>
      <c r="K24" s="18">
        <v>19.02</v>
      </c>
      <c r="L24" s="18"/>
      <c r="M24" s="18">
        <v>0</v>
      </c>
      <c r="N24" s="18">
        <v>28.82</v>
      </c>
      <c r="O24" s="19"/>
      <c r="P24" s="19">
        <f t="shared" ref="P24" si="0">SUM(C24:N24)</f>
        <v>100.49000000000001</v>
      </c>
      <c r="Q24" s="37">
        <v>9.8183838381156221</v>
      </c>
      <c r="R24" s="37">
        <v>0</v>
      </c>
      <c r="S24" s="38">
        <v>9.8183838381156221</v>
      </c>
      <c r="T24" s="37">
        <v>1.2681772267567282</v>
      </c>
      <c r="U24" s="37">
        <v>0.81629294510459871</v>
      </c>
      <c r="V24" s="37">
        <v>0</v>
      </c>
      <c r="W24" s="37">
        <v>0</v>
      </c>
      <c r="X24" s="37">
        <v>0</v>
      </c>
      <c r="Y24" s="38">
        <v>2.084470171861327</v>
      </c>
      <c r="Z24" s="37">
        <v>0.19630843543557858</v>
      </c>
      <c r="AA24" s="37">
        <v>3.7227917318436821</v>
      </c>
      <c r="AB24" s="37">
        <v>0</v>
      </c>
      <c r="AC24" s="37">
        <v>0</v>
      </c>
      <c r="AD24" s="38">
        <v>3.9191001672792605</v>
      </c>
      <c r="AE24" s="37">
        <v>13.178045822743785</v>
      </c>
      <c r="AF24" s="37">
        <v>0</v>
      </c>
      <c r="AG24" s="38">
        <v>13.178045822743785</v>
      </c>
      <c r="AH24" s="24">
        <v>5.0090180668145801E-2</v>
      </c>
      <c r="AI24" s="24">
        <v>0.60839307939067788</v>
      </c>
    </row>
    <row r="25" spans="1:35" hidden="1" x14ac:dyDescent="0.25">
      <c r="A25" s="17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9"/>
      <c r="P25" s="19"/>
      <c r="Q25" s="37"/>
      <c r="R25" s="37"/>
      <c r="S25" s="38"/>
      <c r="T25" s="37"/>
      <c r="U25" s="37"/>
      <c r="V25" s="37"/>
      <c r="W25" s="37"/>
      <c r="X25" s="37"/>
      <c r="Y25" s="38"/>
      <c r="Z25" s="37"/>
      <c r="AA25" s="37"/>
      <c r="AB25" s="37"/>
      <c r="AC25" s="37"/>
      <c r="AD25" s="38"/>
      <c r="AE25" s="37"/>
      <c r="AF25" s="37"/>
      <c r="AG25" s="38"/>
      <c r="AH25" s="24"/>
      <c r="AI25" s="24"/>
    </row>
    <row r="26" spans="1:35" x14ac:dyDescent="0.25">
      <c r="A26" s="17" t="s">
        <v>176</v>
      </c>
      <c r="B26" s="17">
        <v>18</v>
      </c>
      <c r="C26" s="18">
        <v>42.552999999999997</v>
      </c>
      <c r="D26" s="18">
        <v>0.126</v>
      </c>
      <c r="E26" s="18">
        <v>5.1459999999999999</v>
      </c>
      <c r="F26" s="18">
        <v>2.92</v>
      </c>
      <c r="G26" s="18"/>
      <c r="H26" s="18"/>
      <c r="I26" s="18">
        <v>0.107</v>
      </c>
      <c r="J26" s="18">
        <v>0.36599999999999999</v>
      </c>
      <c r="K26" s="18">
        <v>19.588999999999999</v>
      </c>
      <c r="L26" s="18"/>
      <c r="M26" s="18">
        <v>0.29599999999999999</v>
      </c>
      <c r="N26" s="18">
        <v>27.977</v>
      </c>
      <c r="O26" s="18"/>
      <c r="P26" s="18">
        <v>99.188999999999993</v>
      </c>
      <c r="Q26" s="37">
        <v>9.9768668551260262</v>
      </c>
      <c r="R26" s="37">
        <v>1.7404013613070899E-2</v>
      </c>
      <c r="S26" s="38">
        <v>9.9942708687390969</v>
      </c>
      <c r="T26" s="37">
        <v>1.3728596866155542</v>
      </c>
      <c r="U26" s="37">
        <v>0.66535138005307803</v>
      </c>
      <c r="V26" s="37">
        <v>0</v>
      </c>
      <c r="W26" s="37">
        <v>0</v>
      </c>
      <c r="X26" s="37">
        <v>7.694379002087145E-3</v>
      </c>
      <c r="Y26" s="38">
        <v>2.0459054456707197</v>
      </c>
      <c r="Z26" s="37">
        <v>4.47874146857829E-2</v>
      </c>
      <c r="AA26" s="37">
        <v>3.895776607114203</v>
      </c>
      <c r="AB26" s="37">
        <v>0</v>
      </c>
      <c r="AC26" s="37">
        <v>2.1104085328239035E-2</v>
      </c>
      <c r="AD26" s="38">
        <v>3.9616681071282249</v>
      </c>
      <c r="AE26" s="37">
        <v>12.998155578461962</v>
      </c>
      <c r="AF26" s="37">
        <v>0</v>
      </c>
      <c r="AG26" s="38">
        <v>12.998155578461962</v>
      </c>
      <c r="AH26" s="24">
        <v>1.1305191014158141E-2</v>
      </c>
      <c r="AI26" s="24">
        <v>0.67102792532305056</v>
      </c>
    </row>
    <row r="27" spans="1:35" x14ac:dyDescent="0.25">
      <c r="A27" s="17" t="s">
        <v>176</v>
      </c>
      <c r="B27" s="17">
        <v>19</v>
      </c>
      <c r="C27" s="18">
        <v>42.167000000000002</v>
      </c>
      <c r="D27" s="18">
        <v>0.11799999999999999</v>
      </c>
      <c r="E27" s="18">
        <v>4.9800000000000004</v>
      </c>
      <c r="F27" s="18">
        <v>3.004</v>
      </c>
      <c r="G27" s="18"/>
      <c r="H27" s="18"/>
      <c r="I27" s="18">
        <v>0.129</v>
      </c>
      <c r="J27" s="18">
        <v>1.4590000000000001</v>
      </c>
      <c r="K27" s="18">
        <v>18.858000000000001</v>
      </c>
      <c r="L27" s="18"/>
      <c r="M27" s="18">
        <v>0.26100000000000001</v>
      </c>
      <c r="N27" s="18">
        <v>27.984000000000002</v>
      </c>
      <c r="O27" s="18">
        <v>0.126</v>
      </c>
      <c r="P27" s="18">
        <v>99.123999999999995</v>
      </c>
      <c r="Q27" s="37">
        <v>9.9213523474749952</v>
      </c>
      <c r="R27" s="37">
        <v>1.6356676072229584E-2</v>
      </c>
      <c r="S27" s="38">
        <v>9.9377090235472245</v>
      </c>
      <c r="T27" s="37">
        <v>1.3332754725276239</v>
      </c>
      <c r="U27" s="37">
        <v>0.68691391706162797</v>
      </c>
      <c r="V27" s="37">
        <v>0</v>
      </c>
      <c r="W27" s="37">
        <v>0</v>
      </c>
      <c r="X27" s="37">
        <v>9.309228354679476E-3</v>
      </c>
      <c r="Y27" s="38">
        <v>2.0294986179439314</v>
      </c>
      <c r="Z27" s="37">
        <v>0.17916962176932816</v>
      </c>
      <c r="AA27" s="37">
        <v>3.7636704315465632</v>
      </c>
      <c r="AB27" s="37">
        <v>0</v>
      </c>
      <c r="AC27" s="37">
        <v>1.867452254391698E-2</v>
      </c>
      <c r="AD27" s="38">
        <v>3.9615145758598085</v>
      </c>
      <c r="AE27" s="37">
        <v>13.047417415069994</v>
      </c>
      <c r="AF27" s="37">
        <v>2.3860367579039924E-2</v>
      </c>
      <c r="AG27" s="38">
        <v>13.071277782649034</v>
      </c>
      <c r="AH27" s="24">
        <v>4.5227555859854718E-2</v>
      </c>
      <c r="AI27" s="24">
        <v>0.65694820422117584</v>
      </c>
    </row>
    <row r="28" spans="1:35" hidden="1" x14ac:dyDescent="0.25">
      <c r="A28" s="17" t="s">
        <v>176</v>
      </c>
      <c r="B28" s="17">
        <v>23</v>
      </c>
      <c r="C28" s="18">
        <v>38.707999999999998</v>
      </c>
      <c r="D28" s="18">
        <v>0.29099999999999998</v>
      </c>
      <c r="E28" s="18">
        <v>2.5590000000000002</v>
      </c>
      <c r="F28" s="18">
        <v>7.1740000000000004</v>
      </c>
      <c r="G28" s="18"/>
      <c r="H28" s="18" t="s">
        <v>27</v>
      </c>
      <c r="I28" s="18">
        <v>9.7000000000000003E-2</v>
      </c>
      <c r="J28" s="18">
        <v>8.99</v>
      </c>
      <c r="K28" s="18">
        <v>12.776999999999999</v>
      </c>
      <c r="L28" s="18"/>
      <c r="M28" s="18">
        <v>1.9219999999999999</v>
      </c>
      <c r="N28" s="18">
        <v>26.742000000000001</v>
      </c>
      <c r="O28" s="18" t="s">
        <v>28</v>
      </c>
      <c r="P28" s="18">
        <v>99.566999999999993</v>
      </c>
      <c r="Q28" s="37">
        <v>9.5105417369948864</v>
      </c>
      <c r="R28" s="37">
        <v>4.2122330229357449E-2</v>
      </c>
      <c r="S28" s="38">
        <v>9.552664067224244</v>
      </c>
      <c r="T28" s="37">
        <v>0.71543006485527205</v>
      </c>
      <c r="U28" s="37">
        <v>1.7130502922431483</v>
      </c>
      <c r="V28" s="37">
        <v>3.2086851947697059E-2</v>
      </c>
      <c r="W28" s="37">
        <v>0</v>
      </c>
      <c r="X28" s="37">
        <v>7.3097422166035868E-3</v>
      </c>
      <c r="Y28" s="43">
        <v>2.467876951262721</v>
      </c>
      <c r="Z28" s="37">
        <v>1.1528561763931042</v>
      </c>
      <c r="AA28" s="37">
        <v>2.6628775999801744</v>
      </c>
      <c r="AB28" s="37">
        <v>0</v>
      </c>
      <c r="AC28" s="37">
        <v>0.14360472736761992</v>
      </c>
      <c r="AD28" s="38">
        <v>3.9593385037408981</v>
      </c>
      <c r="AE28" s="37">
        <v>13.02012047777214</v>
      </c>
      <c r="AF28" s="37">
        <v>0</v>
      </c>
      <c r="AG28" s="38">
        <v>13.02012047777214</v>
      </c>
      <c r="AH28" s="24">
        <v>0.29117393607640574</v>
      </c>
      <c r="AI28" s="24">
        <v>0.2898969758152703</v>
      </c>
    </row>
    <row r="29" spans="1:35" hidden="1" x14ac:dyDescent="0.25">
      <c r="A29" s="17" t="s">
        <v>176</v>
      </c>
      <c r="B29" s="17">
        <v>24</v>
      </c>
      <c r="C29" s="18">
        <v>36.470999999999997</v>
      </c>
      <c r="D29" s="18">
        <v>0.82499999999999996</v>
      </c>
      <c r="E29" s="18">
        <v>2.1230000000000002</v>
      </c>
      <c r="F29" s="18">
        <v>7.282</v>
      </c>
      <c r="G29" s="18"/>
      <c r="H29" s="18" t="s">
        <v>27</v>
      </c>
      <c r="I29" s="18">
        <v>0.124</v>
      </c>
      <c r="J29" s="18">
        <v>22.222999999999999</v>
      </c>
      <c r="K29" s="18">
        <v>3.6840000000000002</v>
      </c>
      <c r="L29" s="18"/>
      <c r="M29" s="18">
        <v>1.8919999999999999</v>
      </c>
      <c r="N29" s="18">
        <v>24.928000000000001</v>
      </c>
      <c r="O29" s="18" t="s">
        <v>28</v>
      </c>
      <c r="P29" s="18">
        <v>99.674999999999997</v>
      </c>
      <c r="Q29" s="37">
        <v>9.5126629262511013</v>
      </c>
      <c r="R29" s="37">
        <v>0.12677197648989014</v>
      </c>
      <c r="S29" s="38">
        <v>9.6394349027409909</v>
      </c>
      <c r="T29" s="37">
        <v>0.63008161601077628</v>
      </c>
      <c r="U29" s="37">
        <v>1.8459049263036076</v>
      </c>
      <c r="V29" s="37">
        <v>0</v>
      </c>
      <c r="W29" s="37">
        <v>0</v>
      </c>
      <c r="X29" s="37">
        <v>9.9197773773931908E-3</v>
      </c>
      <c r="Y29" s="38">
        <v>2.485906319691777</v>
      </c>
      <c r="Z29" s="37">
        <v>3.0252971513698279</v>
      </c>
      <c r="AA29" s="37">
        <v>0.81506424946213396</v>
      </c>
      <c r="AB29" s="37">
        <v>0</v>
      </c>
      <c r="AC29" s="37">
        <v>0.15006741403527515</v>
      </c>
      <c r="AD29" s="38">
        <v>3.9904288148672373</v>
      </c>
      <c r="AE29" s="37">
        <v>12.884229962699996</v>
      </c>
      <c r="AF29" s="37">
        <v>0</v>
      </c>
      <c r="AG29" s="38">
        <v>12.884229962699996</v>
      </c>
      <c r="AH29" s="24">
        <v>0.75813835848879318</v>
      </c>
      <c r="AI29" s="24">
        <v>0.2534615287067209</v>
      </c>
    </row>
    <row r="30" spans="1:35" x14ac:dyDescent="0.25">
      <c r="A30" s="17" t="s">
        <v>176</v>
      </c>
      <c r="B30" s="17">
        <v>25</v>
      </c>
      <c r="C30" s="18">
        <v>40.770000000000003</v>
      </c>
      <c r="D30" s="18">
        <v>0.22600000000000001</v>
      </c>
      <c r="E30" s="18">
        <v>2.4009999999999998</v>
      </c>
      <c r="F30" s="18">
        <v>5.9649999999999999</v>
      </c>
      <c r="G30" s="18"/>
      <c r="H30" s="18">
        <v>0.105</v>
      </c>
      <c r="I30" s="18"/>
      <c r="J30" s="18">
        <v>6.7949999999999999</v>
      </c>
      <c r="K30" s="18">
        <v>14.510999999999999</v>
      </c>
      <c r="L30" s="18"/>
      <c r="M30" s="18">
        <v>1.5640000000000001</v>
      </c>
      <c r="N30" s="18">
        <v>27.027000000000001</v>
      </c>
      <c r="O30" s="18">
        <v>0.104</v>
      </c>
      <c r="P30" s="18">
        <v>99.540999999999997</v>
      </c>
      <c r="Q30" s="37">
        <v>9.8991970708953279</v>
      </c>
      <c r="R30" s="37">
        <v>3.2328278145313347E-2</v>
      </c>
      <c r="S30" s="38">
        <v>9.9315253490406405</v>
      </c>
      <c r="T30" s="37">
        <v>0.66335162325186903</v>
      </c>
      <c r="U30" s="37">
        <v>1.4075827122686604</v>
      </c>
      <c r="V30" s="37">
        <v>0</v>
      </c>
      <c r="W30" s="37">
        <v>8.07708836743928E-3</v>
      </c>
      <c r="X30" s="37">
        <v>0</v>
      </c>
      <c r="Y30" s="38">
        <v>2.0790114238879687</v>
      </c>
      <c r="Z30" s="37">
        <v>0.86111198786601784</v>
      </c>
      <c r="AA30" s="37">
        <v>2.9886453831730644</v>
      </c>
      <c r="AB30" s="37">
        <v>0</v>
      </c>
      <c r="AC30" s="37">
        <v>0.11548001656102637</v>
      </c>
      <c r="AD30" s="38">
        <v>3.965237387600109</v>
      </c>
      <c r="AE30" s="37">
        <v>13.003902221945236</v>
      </c>
      <c r="AF30" s="37">
        <v>2.0323617526048526E-2</v>
      </c>
      <c r="AG30" s="38">
        <v>13.024225839471285</v>
      </c>
      <c r="AH30" s="24">
        <v>0.21716530530021833</v>
      </c>
      <c r="AI30" s="24">
        <v>0.31907069659642956</v>
      </c>
    </row>
    <row r="31" spans="1:35" x14ac:dyDescent="0.25">
      <c r="A31" s="17" t="s">
        <v>176</v>
      </c>
      <c r="B31" s="17" t="s">
        <v>79</v>
      </c>
      <c r="C31" s="18">
        <v>39.840000000000003</v>
      </c>
      <c r="D31" s="18">
        <v>0.28999999999999998</v>
      </c>
      <c r="E31" s="18">
        <v>2.8</v>
      </c>
      <c r="F31" s="18">
        <v>6.17</v>
      </c>
      <c r="G31" s="18">
        <v>0.14000000000000001</v>
      </c>
      <c r="H31" s="18"/>
      <c r="I31" s="18"/>
      <c r="J31" s="18">
        <v>8.5299999999999994</v>
      </c>
      <c r="K31" s="18">
        <v>13.38</v>
      </c>
      <c r="L31" s="18"/>
      <c r="M31" s="18">
        <v>1.67</v>
      </c>
      <c r="N31" s="18">
        <v>27.2</v>
      </c>
      <c r="O31" s="18"/>
      <c r="P31" s="18">
        <f>SUM(C31:O31)</f>
        <v>100.02000000000001</v>
      </c>
      <c r="Q31" s="37">
        <v>9.6697957210519476</v>
      </c>
      <c r="R31" s="37">
        <v>4.1467785539377966E-2</v>
      </c>
      <c r="S31" s="38">
        <v>9.711263506591326</v>
      </c>
      <c r="T31" s="37">
        <v>0.77330065589303632</v>
      </c>
      <c r="U31" s="37">
        <v>1.4554166914290789</v>
      </c>
      <c r="V31" s="37">
        <v>1.9210409052409078E-2</v>
      </c>
      <c r="W31" s="37">
        <v>0</v>
      </c>
      <c r="X31" s="37">
        <v>0</v>
      </c>
      <c r="Y31" s="38">
        <v>2.2479277563745241</v>
      </c>
      <c r="Z31" s="37">
        <v>1.0805824664379882</v>
      </c>
      <c r="AA31" s="37">
        <v>2.7546845255470451</v>
      </c>
      <c r="AB31" s="37">
        <v>0</v>
      </c>
      <c r="AC31" s="37">
        <v>0.12326088197916335</v>
      </c>
      <c r="AD31" s="38">
        <v>3.9585278739641967</v>
      </c>
      <c r="AE31" s="37">
        <v>13.082280863069954</v>
      </c>
      <c r="AF31" s="37">
        <v>0</v>
      </c>
      <c r="AG31" s="38">
        <v>13.082280863069954</v>
      </c>
      <c r="AH31" s="24">
        <v>0.27297583870638714</v>
      </c>
      <c r="AI31" s="24">
        <v>0.3440060089565431</v>
      </c>
    </row>
    <row r="32" spans="1:35" ht="15.6" customHeight="1" x14ac:dyDescent="0.25">
      <c r="A32" s="17" t="s">
        <v>176</v>
      </c>
      <c r="B32" s="17" t="s">
        <v>84</v>
      </c>
      <c r="C32" s="18">
        <v>37.03</v>
      </c>
      <c r="D32" s="18">
        <v>1.06</v>
      </c>
      <c r="E32" s="18">
        <v>1.73</v>
      </c>
      <c r="F32" s="18">
        <v>7.05</v>
      </c>
      <c r="G32" s="18"/>
      <c r="H32" s="18"/>
      <c r="I32" s="18"/>
      <c r="J32" s="18">
        <v>23.77</v>
      </c>
      <c r="K32" s="18">
        <v>3.48</v>
      </c>
      <c r="L32" s="18"/>
      <c r="M32" s="18">
        <v>2.65</v>
      </c>
      <c r="N32" s="18">
        <v>25.57</v>
      </c>
      <c r="O32" s="18"/>
      <c r="P32" s="18">
        <f t="shared" ref="P32:P38" si="1">SUM(C32:O32)</f>
        <v>102.34</v>
      </c>
      <c r="Q32" s="37">
        <v>9.4774285310589867</v>
      </c>
      <c r="R32" s="37">
        <v>0.15982972325804862</v>
      </c>
      <c r="S32" s="38">
        <v>9.637258254317036</v>
      </c>
      <c r="T32" s="37">
        <v>0.50381986433967452</v>
      </c>
      <c r="U32" s="37">
        <v>1.7535984001262701</v>
      </c>
      <c r="V32" s="37">
        <v>0</v>
      </c>
      <c r="W32" s="37">
        <v>0</v>
      </c>
      <c r="X32" s="37">
        <v>0</v>
      </c>
      <c r="Y32" s="38">
        <v>2.2574182644659446</v>
      </c>
      <c r="Z32" s="37">
        <v>3.1752425319472608</v>
      </c>
      <c r="AA32" s="37">
        <v>0.7554988997383757</v>
      </c>
      <c r="AB32" s="37">
        <v>0</v>
      </c>
      <c r="AC32" s="37">
        <v>0.20624978763333457</v>
      </c>
      <c r="AD32" s="38">
        <v>4.1369912193189711</v>
      </c>
      <c r="AE32" s="37">
        <v>12.96833226189805</v>
      </c>
      <c r="AF32" s="37">
        <v>0</v>
      </c>
      <c r="AG32" s="38">
        <v>12.96833226189805</v>
      </c>
      <c r="AH32" s="24">
        <v>0.76752460027458491</v>
      </c>
      <c r="AI32" s="24">
        <v>0.2231841002929367</v>
      </c>
    </row>
    <row r="33" spans="1:35" x14ac:dyDescent="0.25">
      <c r="A33" s="17" t="s">
        <v>176</v>
      </c>
      <c r="B33" s="17" t="s">
        <v>97</v>
      </c>
      <c r="C33" s="18">
        <v>39.79</v>
      </c>
      <c r="D33" s="18">
        <v>0.24</v>
      </c>
      <c r="E33" s="18">
        <v>2.41</v>
      </c>
      <c r="F33" s="18">
        <v>6.68</v>
      </c>
      <c r="G33" s="18"/>
      <c r="H33" s="18"/>
      <c r="I33" s="18"/>
      <c r="J33" s="18">
        <v>8.4</v>
      </c>
      <c r="K33" s="18">
        <v>13.22</v>
      </c>
      <c r="L33" s="18"/>
      <c r="M33" s="18">
        <v>1.41</v>
      </c>
      <c r="N33" s="18">
        <v>26.72</v>
      </c>
      <c r="O33" s="18"/>
      <c r="P33" s="18">
        <f t="shared" si="1"/>
        <v>98.86999999999999</v>
      </c>
      <c r="Q33" s="37">
        <v>9.7672440781229426</v>
      </c>
      <c r="R33" s="37">
        <v>3.4707570888709037E-2</v>
      </c>
      <c r="S33" s="38">
        <v>9.8019516490116523</v>
      </c>
      <c r="T33" s="37">
        <v>0.67314329073065926</v>
      </c>
      <c r="U33" s="37">
        <v>1.5935980200457829</v>
      </c>
      <c r="V33" s="37">
        <v>0</v>
      </c>
      <c r="W33" s="37">
        <v>0</v>
      </c>
      <c r="X33" s="37">
        <v>0</v>
      </c>
      <c r="Y33" s="38">
        <v>2.266741310776442</v>
      </c>
      <c r="Z33" s="37">
        <v>1.0761883911939598</v>
      </c>
      <c r="AA33" s="37">
        <v>2.7526268564654459</v>
      </c>
      <c r="AB33" s="37">
        <v>0</v>
      </c>
      <c r="AC33" s="37">
        <v>0.10525143947564185</v>
      </c>
      <c r="AD33" s="38">
        <v>3.9340666871350471</v>
      </c>
      <c r="AE33" s="37">
        <v>12.99724035307686</v>
      </c>
      <c r="AF33" s="37">
        <v>0</v>
      </c>
      <c r="AG33" s="38">
        <v>12.99724035307686</v>
      </c>
      <c r="AH33" s="24">
        <v>0.27355621467049546</v>
      </c>
      <c r="AI33" s="24">
        <v>0.29696520177685515</v>
      </c>
    </row>
    <row r="34" spans="1:35" x14ac:dyDescent="0.25">
      <c r="A34" s="17" t="s">
        <v>176</v>
      </c>
      <c r="B34" s="17" t="s">
        <v>70</v>
      </c>
      <c r="C34" s="18">
        <v>37.04</v>
      </c>
      <c r="D34" s="18">
        <v>0.74</v>
      </c>
      <c r="E34" s="18">
        <v>2.09</v>
      </c>
      <c r="F34" s="18">
        <v>7.07</v>
      </c>
      <c r="G34" s="18"/>
      <c r="H34" s="18"/>
      <c r="I34" s="18"/>
      <c r="J34" s="18">
        <v>18.38</v>
      </c>
      <c r="K34" s="18">
        <v>5.9</v>
      </c>
      <c r="L34" s="18"/>
      <c r="M34" s="18">
        <v>1.79</v>
      </c>
      <c r="N34" s="18">
        <v>25.66</v>
      </c>
      <c r="O34" s="18"/>
      <c r="P34" s="18">
        <f t="shared" si="1"/>
        <v>98.670000000000016</v>
      </c>
      <c r="Q34" s="37">
        <v>9.5298701449580143</v>
      </c>
      <c r="R34" s="37">
        <v>0.11216635337465757</v>
      </c>
      <c r="S34" s="38">
        <v>9.6420364983326721</v>
      </c>
      <c r="T34" s="37">
        <v>0.61186367164741007</v>
      </c>
      <c r="U34" s="37">
        <v>1.7678264857294257</v>
      </c>
      <c r="V34" s="37">
        <v>0</v>
      </c>
      <c r="W34" s="37">
        <v>0</v>
      </c>
      <c r="X34" s="37">
        <v>0</v>
      </c>
      <c r="Y34" s="38">
        <v>2.3796901573768356</v>
      </c>
      <c r="Z34" s="37">
        <v>2.4681549860833543</v>
      </c>
      <c r="AA34" s="37">
        <v>1.2876143341599229</v>
      </c>
      <c r="AB34" s="37">
        <v>0</v>
      </c>
      <c r="AC34" s="37">
        <v>0.14004895285439523</v>
      </c>
      <c r="AD34" s="38">
        <v>3.8958182730976723</v>
      </c>
      <c r="AE34" s="37">
        <v>13.082455071192824</v>
      </c>
      <c r="AF34" s="37">
        <v>0</v>
      </c>
      <c r="AG34" s="38">
        <v>13.082455071192824</v>
      </c>
      <c r="AH34" s="24">
        <v>0.63353955781948124</v>
      </c>
      <c r="AI34" s="24">
        <v>0.25711904961689447</v>
      </c>
    </row>
    <row r="35" spans="1:35" x14ac:dyDescent="0.25">
      <c r="A35" s="17" t="s">
        <v>176</v>
      </c>
      <c r="B35" s="17" t="s">
        <v>98</v>
      </c>
      <c r="C35" s="18">
        <v>42.36</v>
      </c>
      <c r="D35" s="18">
        <v>0.15</v>
      </c>
      <c r="E35" s="18">
        <v>5.15</v>
      </c>
      <c r="F35" s="18">
        <v>2.8</v>
      </c>
      <c r="G35" s="18"/>
      <c r="H35" s="18"/>
      <c r="I35" s="18"/>
      <c r="J35" s="18">
        <v>1.0900000000000001</v>
      </c>
      <c r="K35" s="18">
        <v>19.34</v>
      </c>
      <c r="L35" s="18"/>
      <c r="M35" s="18"/>
      <c r="N35" s="18">
        <v>28.43</v>
      </c>
      <c r="O35" s="18"/>
      <c r="P35" s="18">
        <f t="shared" si="1"/>
        <v>99.32</v>
      </c>
      <c r="Q35" s="37">
        <v>9.8796528322274799</v>
      </c>
      <c r="R35" s="37">
        <v>2.0610658508525507E-2</v>
      </c>
      <c r="S35" s="38">
        <v>9.9002634907360054</v>
      </c>
      <c r="T35" s="37">
        <v>1.3667382186297141</v>
      </c>
      <c r="U35" s="37">
        <v>0.63467001613712704</v>
      </c>
      <c r="V35" s="37">
        <v>0</v>
      </c>
      <c r="W35" s="37">
        <v>0</v>
      </c>
      <c r="X35" s="37">
        <v>0</v>
      </c>
      <c r="Y35" s="38">
        <v>2.0014082347668412</v>
      </c>
      <c r="Z35" s="37">
        <v>0.13268540239339494</v>
      </c>
      <c r="AA35" s="37">
        <v>3.8261323475979063</v>
      </c>
      <c r="AB35" s="37">
        <v>0</v>
      </c>
      <c r="AC35" s="37">
        <v>0</v>
      </c>
      <c r="AD35" s="38">
        <v>3.9588177499913013</v>
      </c>
      <c r="AE35" s="37">
        <v>13.139510524505852</v>
      </c>
      <c r="AF35" s="37">
        <v>0</v>
      </c>
      <c r="AG35" s="38">
        <v>13.139510524505852</v>
      </c>
      <c r="AH35" s="24">
        <v>3.3516421005661726E-2</v>
      </c>
      <c r="AI35" s="24">
        <v>0.68288827580892586</v>
      </c>
    </row>
    <row r="36" spans="1:35" x14ac:dyDescent="0.25">
      <c r="A36" s="17" t="s">
        <v>176</v>
      </c>
      <c r="B36" s="17" t="s">
        <v>99</v>
      </c>
      <c r="C36" s="18">
        <v>40.71</v>
      </c>
      <c r="D36" s="18">
        <v>0.28999999999999998</v>
      </c>
      <c r="E36" s="18">
        <v>2.4</v>
      </c>
      <c r="F36" s="18">
        <v>5.96</v>
      </c>
      <c r="G36" s="18"/>
      <c r="H36" s="18"/>
      <c r="I36" s="18"/>
      <c r="J36" s="18">
        <v>7.01</v>
      </c>
      <c r="K36" s="18">
        <v>14.14</v>
      </c>
      <c r="L36" s="18"/>
      <c r="M36" s="18">
        <v>1.63</v>
      </c>
      <c r="N36" s="18">
        <v>27.29</v>
      </c>
      <c r="O36" s="18"/>
      <c r="P36" s="18">
        <f t="shared" si="1"/>
        <v>99.429999999999978</v>
      </c>
      <c r="Q36" s="37">
        <v>9.8639799872896514</v>
      </c>
      <c r="R36" s="37">
        <v>4.1396531482691588E-2</v>
      </c>
      <c r="S36" s="38">
        <v>9.9053765187723428</v>
      </c>
      <c r="T36" s="37">
        <v>0.66169019494897408</v>
      </c>
      <c r="U36" s="37">
        <v>1.4034649056423332</v>
      </c>
      <c r="V36" s="37">
        <v>1.369814273192636E-2</v>
      </c>
      <c r="W36" s="37">
        <v>0</v>
      </c>
      <c r="X36" s="37">
        <v>0</v>
      </c>
      <c r="Y36" s="38">
        <v>2.0788532433232336</v>
      </c>
      <c r="Z36" s="37">
        <v>0.88650259968099965</v>
      </c>
      <c r="AA36" s="37">
        <v>2.9061516676950356</v>
      </c>
      <c r="AB36" s="37">
        <v>0</v>
      </c>
      <c r="AC36" s="37">
        <v>0.12010179949891006</v>
      </c>
      <c r="AD36" s="38">
        <v>3.9127560668749455</v>
      </c>
      <c r="AE36" s="37">
        <v>13.103014171029475</v>
      </c>
      <c r="AF36" s="37">
        <v>0</v>
      </c>
      <c r="AG36" s="38">
        <v>13.103014171029475</v>
      </c>
      <c r="AH36" s="24">
        <v>0.22656730563554781</v>
      </c>
      <c r="AI36" s="24">
        <v>0.31829577055242381</v>
      </c>
    </row>
    <row r="37" spans="1:35" x14ac:dyDescent="0.25">
      <c r="A37" s="17" t="s">
        <v>176</v>
      </c>
      <c r="B37" s="17" t="s">
        <v>100</v>
      </c>
      <c r="C37" s="18">
        <v>36.68</v>
      </c>
      <c r="D37" s="18">
        <v>0.72</v>
      </c>
      <c r="E37" s="18">
        <v>1.46</v>
      </c>
      <c r="F37" s="18">
        <v>6.95</v>
      </c>
      <c r="G37" s="18"/>
      <c r="H37" s="18"/>
      <c r="I37" s="18"/>
      <c r="J37" s="18">
        <v>20.83</v>
      </c>
      <c r="K37" s="18">
        <v>5.22</v>
      </c>
      <c r="L37" s="18"/>
      <c r="M37" s="18">
        <v>1.88</v>
      </c>
      <c r="N37" s="18">
        <v>25.42</v>
      </c>
      <c r="O37" s="18"/>
      <c r="P37" s="18">
        <f t="shared" si="1"/>
        <v>99.16</v>
      </c>
      <c r="Q37" s="37">
        <v>9.517596152504515</v>
      </c>
      <c r="R37" s="37">
        <v>0.11006400671564368</v>
      </c>
      <c r="S37" s="38">
        <v>9.6276601592201594</v>
      </c>
      <c r="T37" s="37">
        <v>0.43106541406664839</v>
      </c>
      <c r="U37" s="37">
        <v>1.7526167909358925</v>
      </c>
      <c r="V37" s="37">
        <v>0</v>
      </c>
      <c r="W37" s="37">
        <v>0</v>
      </c>
      <c r="X37" s="37">
        <v>0</v>
      </c>
      <c r="Y37" s="38">
        <v>2.1836822050025408</v>
      </c>
      <c r="Z37" s="37">
        <v>2.8209678162869958</v>
      </c>
      <c r="AA37" s="37">
        <v>1.1489105970637947</v>
      </c>
      <c r="AB37" s="37">
        <v>0</v>
      </c>
      <c r="AC37" s="37">
        <v>0.14834285232174657</v>
      </c>
      <c r="AD37" s="38">
        <v>4.1182212656725374</v>
      </c>
      <c r="AE37" s="37">
        <v>13.070436370104765</v>
      </c>
      <c r="AF37" s="37">
        <v>0</v>
      </c>
      <c r="AG37" s="38">
        <v>13.070436370104765</v>
      </c>
      <c r="AH37" s="24">
        <v>0.68499666101022616</v>
      </c>
      <c r="AI37" s="24">
        <v>0.19740299805490552</v>
      </c>
    </row>
    <row r="38" spans="1:35" x14ac:dyDescent="0.25">
      <c r="A38" s="17" t="s">
        <v>176</v>
      </c>
      <c r="B38" s="17" t="s">
        <v>101</v>
      </c>
      <c r="C38" s="18">
        <v>39.08</v>
      </c>
      <c r="D38" s="18">
        <v>0.22</v>
      </c>
      <c r="E38" s="18">
        <v>1.53</v>
      </c>
      <c r="F38" s="18">
        <v>6.72</v>
      </c>
      <c r="G38" s="18">
        <v>0.11</v>
      </c>
      <c r="H38" s="18"/>
      <c r="I38" s="18"/>
      <c r="J38" s="18">
        <v>8.69</v>
      </c>
      <c r="K38" s="18">
        <v>13.03</v>
      </c>
      <c r="L38" s="18"/>
      <c r="M38" s="18">
        <v>2</v>
      </c>
      <c r="N38" s="18">
        <v>27.46</v>
      </c>
      <c r="O38" s="19"/>
      <c r="P38" s="18">
        <f t="shared" si="1"/>
        <v>98.84</v>
      </c>
      <c r="Q38" s="37">
        <v>9.5918278277528533</v>
      </c>
      <c r="R38" s="37">
        <v>3.1811516758015385E-2</v>
      </c>
      <c r="S38" s="38">
        <v>9.6236393445108686</v>
      </c>
      <c r="T38" s="37">
        <v>0.42729777149925063</v>
      </c>
      <c r="U38" s="37">
        <v>1.6029512339430163</v>
      </c>
      <c r="V38" s="37">
        <v>1.5263358743381902E-2</v>
      </c>
      <c r="W38" s="37">
        <v>0</v>
      </c>
      <c r="X38" s="37">
        <v>0</v>
      </c>
      <c r="Y38" s="38">
        <v>2.0455123641856487</v>
      </c>
      <c r="Z38" s="37">
        <v>1.1132110574173883</v>
      </c>
      <c r="AA38" s="37">
        <v>2.712745311017398</v>
      </c>
      <c r="AB38" s="37">
        <v>0</v>
      </c>
      <c r="AC38" s="37">
        <v>0.14927519435035627</v>
      </c>
      <c r="AD38" s="38">
        <v>3.9752315627851424</v>
      </c>
      <c r="AE38" s="37">
        <v>13.355616728518342</v>
      </c>
      <c r="AF38" s="37">
        <v>0</v>
      </c>
      <c r="AG38" s="38">
        <v>13.355616728518342</v>
      </c>
      <c r="AH38" s="24">
        <v>0.28003678272202237</v>
      </c>
      <c r="AI38" s="24">
        <v>0.20889522790509493</v>
      </c>
    </row>
    <row r="39" spans="1:35" x14ac:dyDescent="0.25">
      <c r="A39" s="33" t="s">
        <v>96</v>
      </c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9"/>
      <c r="Q39" s="37"/>
      <c r="R39" s="37"/>
      <c r="S39" s="38"/>
      <c r="T39" s="37"/>
      <c r="U39" s="37"/>
      <c r="V39" s="37"/>
      <c r="W39" s="37"/>
      <c r="X39" s="37"/>
      <c r="Y39" s="38"/>
      <c r="Z39" s="37"/>
      <c r="AA39" s="37"/>
      <c r="AB39" s="37"/>
      <c r="AC39" s="37"/>
      <c r="AD39" s="38"/>
      <c r="AE39" s="37"/>
      <c r="AF39" s="37"/>
      <c r="AG39" s="38"/>
      <c r="AH39" s="24"/>
      <c r="AI39" s="24"/>
    </row>
    <row r="40" spans="1:35" x14ac:dyDescent="0.25">
      <c r="A40" s="17" t="s">
        <v>181</v>
      </c>
      <c r="B40" s="17">
        <v>1</v>
      </c>
      <c r="C40" s="18">
        <v>41.444000000000003</v>
      </c>
      <c r="D40" s="18"/>
      <c r="E40" s="18">
        <v>1.3779999999999999</v>
      </c>
      <c r="F40" s="18">
        <v>6.2939999999999996</v>
      </c>
      <c r="G40" s="18"/>
      <c r="H40" s="18"/>
      <c r="I40" s="18"/>
      <c r="J40" s="18">
        <v>14.215999999999999</v>
      </c>
      <c r="K40" s="18">
        <v>9.5310000000000006</v>
      </c>
      <c r="L40" s="18"/>
      <c r="M40" s="18"/>
      <c r="N40" s="18">
        <v>26.911999999999999</v>
      </c>
      <c r="O40" s="18">
        <v>9.2999999999999999E-2</v>
      </c>
      <c r="P40" s="44">
        <v>100.075</v>
      </c>
      <c r="Q40" s="37">
        <v>10.174207015304811</v>
      </c>
      <c r="R40" s="37">
        <v>1.0413249581824305E-2</v>
      </c>
      <c r="S40" s="38">
        <v>10.184620264886634</v>
      </c>
      <c r="T40" s="37">
        <v>0.38492888347640813</v>
      </c>
      <c r="U40" s="37">
        <v>1.5016539440008232</v>
      </c>
      <c r="V40" s="37">
        <v>0</v>
      </c>
      <c r="W40" s="37">
        <v>2.6443814290417708E-3</v>
      </c>
      <c r="X40" s="37">
        <v>0</v>
      </c>
      <c r="Y40" s="38">
        <v>1.8892272089062732</v>
      </c>
      <c r="Z40" s="37">
        <v>1.8214918619136886</v>
      </c>
      <c r="AA40" s="37">
        <v>1.9847013299227174</v>
      </c>
      <c r="AB40" s="37">
        <v>0</v>
      </c>
      <c r="AC40" s="37">
        <v>5.0017794479417892E-3</v>
      </c>
      <c r="AD40" s="38">
        <v>3.8111949712843476</v>
      </c>
      <c r="AE40" s="37">
        <v>13.091863665470081</v>
      </c>
      <c r="AF40" s="37">
        <v>1.8375123587962804E-2</v>
      </c>
      <c r="AG40" s="38">
        <v>13.110238789058045</v>
      </c>
      <c r="AH40" s="24">
        <v>0.47793195458060173</v>
      </c>
      <c r="AI40" s="24">
        <v>0.20374938581328939</v>
      </c>
    </row>
    <row r="41" spans="1:35" x14ac:dyDescent="0.25">
      <c r="A41" s="17" t="s">
        <v>181</v>
      </c>
      <c r="B41" s="17">
        <v>2</v>
      </c>
      <c r="C41" s="18">
        <v>42.389000000000003</v>
      </c>
      <c r="D41" s="18"/>
      <c r="E41" s="18">
        <v>1.456</v>
      </c>
      <c r="F41" s="18">
        <v>6.3170000000000002</v>
      </c>
      <c r="G41" s="18"/>
      <c r="H41" s="18"/>
      <c r="I41" s="18"/>
      <c r="J41" s="18">
        <v>11.952999999999999</v>
      </c>
      <c r="K41" s="18">
        <v>10.694000000000001</v>
      </c>
      <c r="L41" s="18"/>
      <c r="M41" s="18"/>
      <c r="N41" s="18">
        <v>26.567</v>
      </c>
      <c r="O41" s="18">
        <v>0.115</v>
      </c>
      <c r="P41" s="44">
        <v>99.591999999999999</v>
      </c>
      <c r="Q41" s="37">
        <v>10.392123025018918</v>
      </c>
      <c r="R41" s="37">
        <v>5.3440154910740457E-3</v>
      </c>
      <c r="S41" s="38">
        <v>10.397467040509992</v>
      </c>
      <c r="T41" s="37">
        <v>0.40616721076641638</v>
      </c>
      <c r="U41" s="37">
        <v>1.5051029348263718</v>
      </c>
      <c r="V41" s="37">
        <v>7.3457743742560032E-3</v>
      </c>
      <c r="W41" s="37">
        <v>0</v>
      </c>
      <c r="X41" s="37">
        <v>0</v>
      </c>
      <c r="Y41" s="38">
        <v>1.9186159199670441</v>
      </c>
      <c r="Z41" s="37">
        <v>1.5294628870191795</v>
      </c>
      <c r="AA41" s="37">
        <v>2.2238683504678689</v>
      </c>
      <c r="AB41" s="37">
        <v>1.3431010042454737E-3</v>
      </c>
      <c r="AC41" s="37">
        <v>0</v>
      </c>
      <c r="AD41" s="38">
        <v>3.7546743384912937</v>
      </c>
      <c r="AE41" s="37">
        <v>12.906551506253766</v>
      </c>
      <c r="AF41" s="37">
        <v>2.269119477790606E-2</v>
      </c>
      <c r="AG41" s="38">
        <v>12.929242701031672</v>
      </c>
      <c r="AH41" s="24">
        <v>0.40734901329252154</v>
      </c>
      <c r="AI41" s="24">
        <v>0.21169803009525381</v>
      </c>
    </row>
    <row r="42" spans="1:35" x14ac:dyDescent="0.25">
      <c r="A42" s="17" t="s">
        <v>181</v>
      </c>
      <c r="B42" s="17">
        <v>3</v>
      </c>
      <c r="C42" s="18">
        <v>39.424999999999997</v>
      </c>
      <c r="D42" s="18">
        <v>0.22900000000000001</v>
      </c>
      <c r="E42" s="18">
        <v>1.0720000000000001</v>
      </c>
      <c r="F42" s="18">
        <v>6.9509999999999996</v>
      </c>
      <c r="G42" s="18"/>
      <c r="H42" s="18"/>
      <c r="I42" s="18"/>
      <c r="J42" s="18">
        <v>21.702999999999999</v>
      </c>
      <c r="K42" s="18">
        <v>4.6020000000000003</v>
      </c>
      <c r="L42" s="18"/>
      <c r="M42" s="18"/>
      <c r="N42" s="18">
        <v>25.478999999999999</v>
      </c>
      <c r="O42" s="18"/>
      <c r="P42" s="44">
        <v>99.625</v>
      </c>
      <c r="Q42" s="37">
        <v>10.087155996989768</v>
      </c>
      <c r="R42" s="37">
        <v>3.4518140624869027E-2</v>
      </c>
      <c r="S42" s="38">
        <v>10.121674137614637</v>
      </c>
      <c r="T42" s="37">
        <v>0.31209312224395158</v>
      </c>
      <c r="U42" s="37">
        <v>1.7284170479174887</v>
      </c>
      <c r="V42" s="37">
        <v>1.7068275711151958E-2</v>
      </c>
      <c r="W42" s="37">
        <v>1.9454252727578306E-3</v>
      </c>
      <c r="X42" s="37">
        <v>0</v>
      </c>
      <c r="Y42" s="38">
        <v>2.0595238711453501</v>
      </c>
      <c r="Z42" s="37">
        <v>2.898195788881984</v>
      </c>
      <c r="AA42" s="37">
        <v>0.99876067852286543</v>
      </c>
      <c r="AB42" s="37">
        <v>1.1468442068842866E-3</v>
      </c>
      <c r="AC42" s="37">
        <v>0</v>
      </c>
      <c r="AD42" s="38">
        <v>3.8981033116117336</v>
      </c>
      <c r="AE42" s="37">
        <v>12.918021676968175</v>
      </c>
      <c r="AF42" s="37">
        <v>2.6770026601087111E-3</v>
      </c>
      <c r="AG42" s="38">
        <v>12.920698679628284</v>
      </c>
      <c r="AH42" s="24">
        <v>0.74348870648163456</v>
      </c>
      <c r="AI42" s="24">
        <v>0.15153654037056108</v>
      </c>
    </row>
    <row r="43" spans="1:35" x14ac:dyDescent="0.25">
      <c r="A43" s="17" t="s">
        <v>181</v>
      </c>
      <c r="B43" s="17">
        <v>4</v>
      </c>
      <c r="C43" s="18">
        <v>41.945</v>
      </c>
      <c r="D43" s="18">
        <v>8.7999999999999995E-2</v>
      </c>
      <c r="E43" s="18">
        <v>1.355</v>
      </c>
      <c r="F43" s="18">
        <v>6.57</v>
      </c>
      <c r="G43" s="18"/>
      <c r="H43" s="18"/>
      <c r="I43" s="18"/>
      <c r="J43" s="18">
        <v>11.849</v>
      </c>
      <c r="K43" s="18">
        <v>11.207000000000001</v>
      </c>
      <c r="L43" s="18"/>
      <c r="M43" s="18"/>
      <c r="N43" s="18">
        <v>27.196000000000002</v>
      </c>
      <c r="O43" s="18"/>
      <c r="P43" s="44">
        <v>100.33499999999999</v>
      </c>
      <c r="Q43" s="37">
        <v>10.172534910184025</v>
      </c>
      <c r="R43" s="37">
        <v>1.2573220689825665E-2</v>
      </c>
      <c r="S43" s="38">
        <v>10.18510813087385</v>
      </c>
      <c r="T43" s="37">
        <v>0.37392169425502059</v>
      </c>
      <c r="U43" s="37">
        <v>1.5485262698079914</v>
      </c>
      <c r="V43" s="37">
        <v>1.6727052806791126E-2</v>
      </c>
      <c r="W43" s="37">
        <v>0</v>
      </c>
      <c r="X43" s="37">
        <v>0</v>
      </c>
      <c r="Y43" s="38">
        <v>1.939175016869803</v>
      </c>
      <c r="Z43" s="37">
        <v>1.4998285112899445</v>
      </c>
      <c r="AA43" s="37">
        <v>2.3054523386004799</v>
      </c>
      <c r="AB43" s="37">
        <v>0</v>
      </c>
      <c r="AC43" s="37">
        <v>0</v>
      </c>
      <c r="AD43" s="38">
        <v>3.8052808498904245</v>
      </c>
      <c r="AE43" s="37">
        <v>13.0698504325798</v>
      </c>
      <c r="AF43" s="37">
        <v>5.8556978611645771E-4</v>
      </c>
      <c r="AG43" s="38">
        <v>13.070436002365916</v>
      </c>
      <c r="AH43" s="24">
        <v>0.3941439726671247</v>
      </c>
      <c r="AI43" s="24">
        <v>0.19282514007353563</v>
      </c>
    </row>
    <row r="44" spans="1:35" hidden="1" x14ac:dyDescent="0.25">
      <c r="A44" s="17" t="s">
        <v>181</v>
      </c>
      <c r="B44" s="17">
        <v>5</v>
      </c>
      <c r="C44" s="18">
        <v>42.488999999999997</v>
      </c>
      <c r="D44" s="18">
        <v>8.4000000000000005E-2</v>
      </c>
      <c r="E44" s="18">
        <v>1.992</v>
      </c>
      <c r="F44" s="18">
        <v>5.9720000000000004</v>
      </c>
      <c r="G44" s="18"/>
      <c r="H44" s="18"/>
      <c r="I44" s="18"/>
      <c r="J44" s="18">
        <v>8.2490000000000006</v>
      </c>
      <c r="K44" s="18">
        <v>13.206</v>
      </c>
      <c r="L44" s="18"/>
      <c r="M44" s="18"/>
      <c r="N44" s="18">
        <v>28.067</v>
      </c>
      <c r="O44" s="18">
        <v>0.158</v>
      </c>
      <c r="P44" s="44">
        <v>100.252</v>
      </c>
      <c r="Q44" s="37">
        <v>10.109972230449795</v>
      </c>
      <c r="R44" s="37">
        <v>1.1775181637562162E-2</v>
      </c>
      <c r="S44" s="38">
        <v>10.121747412087357</v>
      </c>
      <c r="T44" s="37">
        <v>0.53933072765948542</v>
      </c>
      <c r="U44" s="37">
        <v>1.3810120543865296</v>
      </c>
      <c r="V44" s="37">
        <v>4.0355739933020397E-4</v>
      </c>
      <c r="W44" s="37">
        <v>0</v>
      </c>
      <c r="X44" s="37">
        <v>3.6489613303336739E-4</v>
      </c>
      <c r="Y44" s="38">
        <v>1.9211112355783786</v>
      </c>
      <c r="Z44" s="37">
        <v>1.0244379818141813</v>
      </c>
      <c r="AA44" s="37">
        <v>2.6654008504115536</v>
      </c>
      <c r="AB44" s="37">
        <v>3.1996472204418027E-3</v>
      </c>
      <c r="AC44" s="37">
        <v>0</v>
      </c>
      <c r="AD44" s="38">
        <v>3.6930384794461766</v>
      </c>
      <c r="AE44" s="37">
        <v>13.233844960920525</v>
      </c>
      <c r="AF44" s="37">
        <v>3.025791196756121E-2</v>
      </c>
      <c r="AG44" s="38">
        <v>13.264102872888087</v>
      </c>
      <c r="AH44" s="24">
        <v>0.27739705056303943</v>
      </c>
      <c r="AI44" s="24">
        <v>0.2807389377935276</v>
      </c>
    </row>
    <row r="45" spans="1:35" x14ac:dyDescent="0.25">
      <c r="A45" s="17" t="s">
        <v>181</v>
      </c>
      <c r="B45" s="17">
        <v>9</v>
      </c>
      <c r="C45" s="18">
        <v>40.957000000000001</v>
      </c>
      <c r="D45" s="18">
        <v>0.16800000000000001</v>
      </c>
      <c r="E45" s="18">
        <v>1.0660000000000001</v>
      </c>
      <c r="F45" s="18">
        <v>6.774</v>
      </c>
      <c r="G45" s="18"/>
      <c r="H45" s="18"/>
      <c r="I45" s="18"/>
      <c r="J45" s="18">
        <v>15.236000000000001</v>
      </c>
      <c r="K45" s="18">
        <v>8.84</v>
      </c>
      <c r="L45" s="18"/>
      <c r="M45" s="18"/>
      <c r="N45" s="18">
        <v>26.62</v>
      </c>
      <c r="O45" s="18">
        <v>7.1999999999999995E-2</v>
      </c>
      <c r="P45" s="44">
        <v>99.81</v>
      </c>
      <c r="Q45" s="37">
        <v>10.140079555260861</v>
      </c>
      <c r="R45" s="37">
        <v>2.4504022472095328E-2</v>
      </c>
      <c r="S45" s="38">
        <v>10.164583577732957</v>
      </c>
      <c r="T45" s="37">
        <v>0.30030516815164005</v>
      </c>
      <c r="U45" s="37">
        <v>1.629906283556517</v>
      </c>
      <c r="V45" s="37">
        <v>0</v>
      </c>
      <c r="W45" s="37">
        <v>0</v>
      </c>
      <c r="X45" s="37">
        <v>0</v>
      </c>
      <c r="Y45" s="38">
        <v>1.930211451708157</v>
      </c>
      <c r="Z45" s="37">
        <v>1.9687705469743941</v>
      </c>
      <c r="AA45" s="37">
        <v>1.8564500794445757</v>
      </c>
      <c r="AB45" s="37">
        <v>0</v>
      </c>
      <c r="AC45" s="37">
        <v>5.7971532253314022E-3</v>
      </c>
      <c r="AD45" s="38">
        <v>3.8310177796443012</v>
      </c>
      <c r="AE45" s="37">
        <v>13.059840420918574</v>
      </c>
      <c r="AF45" s="37">
        <v>1.4346769996010219E-2</v>
      </c>
      <c r="AG45" s="38">
        <v>13.074187190914584</v>
      </c>
      <c r="AH45" s="24">
        <v>0.51390274340026387</v>
      </c>
      <c r="AI45" s="24">
        <v>0.15558148714011744</v>
      </c>
    </row>
    <row r="46" spans="1:35" hidden="1" x14ac:dyDescent="0.25">
      <c r="A46" s="17" t="s">
        <v>181</v>
      </c>
      <c r="B46" s="17">
        <v>10</v>
      </c>
      <c r="C46" s="18">
        <v>42.031999999999996</v>
      </c>
      <c r="D46" s="18">
        <v>9.2999999999999999E-2</v>
      </c>
      <c r="E46" s="18">
        <v>1.272</v>
      </c>
      <c r="F46" s="18">
        <v>6.4560000000000004</v>
      </c>
      <c r="G46" s="18"/>
      <c r="H46" s="18"/>
      <c r="I46" s="18"/>
      <c r="J46" s="18">
        <v>11.686999999999999</v>
      </c>
      <c r="K46" s="18">
        <v>10.654</v>
      </c>
      <c r="L46" s="18"/>
      <c r="M46" s="18"/>
      <c r="N46" s="18">
        <v>26.844999999999999</v>
      </c>
      <c r="O46" s="18">
        <v>0.106</v>
      </c>
      <c r="P46" s="44">
        <v>99.248999999999995</v>
      </c>
      <c r="Q46" s="37">
        <v>10.304953789411305</v>
      </c>
      <c r="R46" s="37">
        <v>1.3432715538034412E-2</v>
      </c>
      <c r="S46" s="38">
        <v>10.31838650494934</v>
      </c>
      <c r="T46" s="37">
        <v>0.35485054936160532</v>
      </c>
      <c r="U46" s="37">
        <v>1.5382741160919768</v>
      </c>
      <c r="V46" s="37">
        <v>1.4414843761186085E-2</v>
      </c>
      <c r="W46" s="37">
        <v>0</v>
      </c>
      <c r="X46" s="37">
        <v>0</v>
      </c>
      <c r="Y46" s="38">
        <v>1.9075395092147684</v>
      </c>
      <c r="Z46" s="37">
        <v>1.4954777388800096</v>
      </c>
      <c r="AA46" s="37">
        <v>2.2156260965510342</v>
      </c>
      <c r="AB46" s="37">
        <v>0</v>
      </c>
      <c r="AC46" s="37">
        <v>0</v>
      </c>
      <c r="AD46" s="38">
        <v>3.7111038354310439</v>
      </c>
      <c r="AE46" s="37">
        <v>13.042054071396654</v>
      </c>
      <c r="AF46" s="37">
        <v>2.0916079008195771E-2</v>
      </c>
      <c r="AG46" s="38">
        <v>13.062970150404849</v>
      </c>
      <c r="AH46" s="24">
        <v>0.40297383344605614</v>
      </c>
      <c r="AI46" s="24">
        <v>0.18602526849243517</v>
      </c>
    </row>
    <row r="47" spans="1:35" x14ac:dyDescent="0.25">
      <c r="A47" s="17" t="s">
        <v>181</v>
      </c>
      <c r="B47" s="17">
        <v>11</v>
      </c>
      <c r="C47" s="18">
        <v>43.069000000000003</v>
      </c>
      <c r="D47" s="18"/>
      <c r="E47" s="18">
        <v>1.5960000000000001</v>
      </c>
      <c r="F47" s="18">
        <v>6.4329999999999998</v>
      </c>
      <c r="G47" s="18"/>
      <c r="H47" s="18"/>
      <c r="I47" s="18"/>
      <c r="J47" s="18">
        <v>7.8380000000000001</v>
      </c>
      <c r="K47" s="18">
        <v>13.706</v>
      </c>
      <c r="L47" s="18"/>
      <c r="M47" s="18"/>
      <c r="N47" s="18">
        <v>27.431000000000001</v>
      </c>
      <c r="O47" s="18"/>
      <c r="P47" s="44">
        <v>100.261</v>
      </c>
      <c r="Q47" s="37">
        <v>10.295784569606242</v>
      </c>
      <c r="R47" s="37">
        <v>7.4642367234159495E-3</v>
      </c>
      <c r="S47" s="38">
        <v>10.303248806329659</v>
      </c>
      <c r="T47" s="37">
        <v>0.4341301247297803</v>
      </c>
      <c r="U47" s="37">
        <v>1.4945568090377714</v>
      </c>
      <c r="V47" s="37">
        <v>4.5949858959815019E-3</v>
      </c>
      <c r="W47" s="37">
        <v>0</v>
      </c>
      <c r="X47" s="37">
        <v>0</v>
      </c>
      <c r="Y47" s="38">
        <v>1.9332819196635331</v>
      </c>
      <c r="Z47" s="37">
        <v>0.97793689936769168</v>
      </c>
      <c r="AA47" s="45">
        <v>2.7792215731129462</v>
      </c>
      <c r="AB47" s="37">
        <v>0</v>
      </c>
      <c r="AC47" s="37">
        <v>4.5070998354995121E-3</v>
      </c>
      <c r="AD47" s="38">
        <v>3.7616655723161374</v>
      </c>
      <c r="AE47" s="37">
        <v>12.994300136140678</v>
      </c>
      <c r="AF47" s="37">
        <v>7.5035655499895498E-3</v>
      </c>
      <c r="AG47" s="38">
        <v>13.001803701690667</v>
      </c>
      <c r="AH47" s="24">
        <v>0.25997443966438388</v>
      </c>
      <c r="AI47" s="24">
        <v>0.22455603619638462</v>
      </c>
    </row>
    <row r="48" spans="1:35" x14ac:dyDescent="0.25">
      <c r="A48" s="17" t="s">
        <v>181</v>
      </c>
      <c r="B48" s="17">
        <v>12</v>
      </c>
      <c r="C48" s="18">
        <v>42.33</v>
      </c>
      <c r="D48" s="18">
        <v>0.10199999999999999</v>
      </c>
      <c r="E48" s="18">
        <v>1.323</v>
      </c>
      <c r="F48" s="18">
        <v>6.6479999999999997</v>
      </c>
      <c r="G48" s="18"/>
      <c r="H48" s="18"/>
      <c r="I48" s="18"/>
      <c r="J48" s="18">
        <v>11.914999999999999</v>
      </c>
      <c r="K48" s="18">
        <v>10.43</v>
      </c>
      <c r="L48" s="18"/>
      <c r="M48" s="18"/>
      <c r="N48" s="18">
        <v>26.417000000000002</v>
      </c>
      <c r="O48" s="18">
        <v>9.9000000000000005E-2</v>
      </c>
      <c r="P48" s="44">
        <v>99.375</v>
      </c>
      <c r="Q48" s="37">
        <v>10.411933972847319</v>
      </c>
      <c r="R48" s="37">
        <v>1.4780808312872077E-2</v>
      </c>
      <c r="S48" s="38">
        <v>10.426714781160191</v>
      </c>
      <c r="T48" s="37">
        <v>0.37028435124803533</v>
      </c>
      <c r="U48" s="37">
        <v>1.5891993004166298</v>
      </c>
      <c r="V48" s="37">
        <v>8.6215516332883019E-3</v>
      </c>
      <c r="W48" s="37">
        <v>1.5585452256133728E-3</v>
      </c>
      <c r="X48" s="37">
        <v>2.1877965775501471E-3</v>
      </c>
      <c r="Y48" s="38">
        <v>1.9718515451011169</v>
      </c>
      <c r="Z48" s="37">
        <v>1.5296360100981212</v>
      </c>
      <c r="AA48" s="37">
        <v>2.1761319810360069</v>
      </c>
      <c r="AB48" s="37">
        <v>0</v>
      </c>
      <c r="AC48" s="37">
        <v>0</v>
      </c>
      <c r="AD48" s="38">
        <v>3.7057679911341284</v>
      </c>
      <c r="AE48" s="37">
        <v>12.876067006000095</v>
      </c>
      <c r="AF48" s="37">
        <v>1.9598676604466101E-2</v>
      </c>
      <c r="AG48" s="38">
        <v>12.895665682604562</v>
      </c>
      <c r="AH48" s="24">
        <v>0.4127716613014365</v>
      </c>
      <c r="AI48" s="24">
        <v>0.18778510591630115</v>
      </c>
    </row>
    <row r="49" spans="1:35" hidden="1" x14ac:dyDescent="0.25">
      <c r="A49" s="17" t="s">
        <v>181</v>
      </c>
      <c r="B49" s="17">
        <v>13</v>
      </c>
      <c r="C49" s="18">
        <v>42.34</v>
      </c>
      <c r="D49" s="18">
        <v>0.123</v>
      </c>
      <c r="E49" s="18">
        <v>1.325</v>
      </c>
      <c r="F49" s="18">
        <v>6.4480000000000004</v>
      </c>
      <c r="G49" s="18"/>
      <c r="H49" s="18"/>
      <c r="I49" s="18"/>
      <c r="J49" s="18">
        <v>10.497999999999999</v>
      </c>
      <c r="K49" s="18">
        <v>12.199</v>
      </c>
      <c r="L49" s="18"/>
      <c r="M49" s="18"/>
      <c r="N49" s="18">
        <v>27.536999999999999</v>
      </c>
      <c r="O49" s="18">
        <v>7.8E-2</v>
      </c>
      <c r="P49" s="44">
        <v>100.608</v>
      </c>
      <c r="Q49" s="37">
        <v>10.175507754571639</v>
      </c>
      <c r="R49" s="37">
        <v>1.7415069962267247E-2</v>
      </c>
      <c r="S49" s="38">
        <v>10.192922824533905</v>
      </c>
      <c r="T49" s="37">
        <v>0.36233767361755032</v>
      </c>
      <c r="U49" s="37">
        <v>1.5060329794041687</v>
      </c>
      <c r="V49" s="37">
        <v>0</v>
      </c>
      <c r="W49" s="37">
        <v>2.2841928467481512E-3</v>
      </c>
      <c r="X49" s="37">
        <v>0</v>
      </c>
      <c r="Y49" s="38">
        <v>1.8706548458684671</v>
      </c>
      <c r="Z49" s="37">
        <v>1.316808798831161</v>
      </c>
      <c r="AA49" s="37">
        <v>2.4868366168060394</v>
      </c>
      <c r="AB49" s="37">
        <v>3.5908012784420982E-3</v>
      </c>
      <c r="AC49" s="37">
        <v>0</v>
      </c>
      <c r="AD49" s="38">
        <v>3.8072362169156428</v>
      </c>
      <c r="AE49" s="37">
        <v>13.114098926358075</v>
      </c>
      <c r="AF49" s="37">
        <v>1.5087186323910215E-2</v>
      </c>
      <c r="AG49" s="38">
        <v>13.129186112681985</v>
      </c>
      <c r="AH49" s="24">
        <v>0.34587000222905728</v>
      </c>
      <c r="AI49" s="24">
        <v>0.19369563253093439</v>
      </c>
    </row>
    <row r="50" spans="1:35" hidden="1" x14ac:dyDescent="0.25">
      <c r="A50" s="17" t="s">
        <v>181</v>
      </c>
      <c r="B50" s="17">
        <v>14</v>
      </c>
      <c r="C50" s="18">
        <v>40.97</v>
      </c>
      <c r="D50" s="18">
        <v>0.20399999999999999</v>
      </c>
      <c r="E50" s="18">
        <v>1.0900000000000001</v>
      </c>
      <c r="F50" s="18">
        <v>6.4669999999999996</v>
      </c>
      <c r="G50" s="18"/>
      <c r="H50" s="18"/>
      <c r="I50" s="18"/>
      <c r="J50" s="18">
        <v>15.19</v>
      </c>
      <c r="K50" s="18">
        <v>7.8819999999999997</v>
      </c>
      <c r="L50" s="18"/>
      <c r="M50" s="18"/>
      <c r="N50" s="18">
        <v>26.888999999999999</v>
      </c>
      <c r="O50" s="18">
        <v>5.2999999999999999E-2</v>
      </c>
      <c r="P50" s="44">
        <v>98.873000000000005</v>
      </c>
      <c r="Q50" s="37">
        <v>10.188740895857253</v>
      </c>
      <c r="R50" s="37">
        <v>2.9888188784104812E-2</v>
      </c>
      <c r="S50" s="38">
        <v>10.218629084641357</v>
      </c>
      <c r="T50" s="37">
        <v>0.30844194246792977</v>
      </c>
      <c r="U50" s="37">
        <v>1.5630095537200885</v>
      </c>
      <c r="V50" s="37">
        <v>9.5603562083485631E-3</v>
      </c>
      <c r="W50" s="37">
        <v>0</v>
      </c>
      <c r="X50" s="37">
        <v>0</v>
      </c>
      <c r="Y50" s="38">
        <v>1.8810118523963668</v>
      </c>
      <c r="Z50" s="37">
        <v>1.9716201293491076</v>
      </c>
      <c r="AA50" s="37">
        <v>1.6626803754123618</v>
      </c>
      <c r="AB50" s="37">
        <v>0</v>
      </c>
      <c r="AC50" s="37">
        <v>4.537499963606687E-3</v>
      </c>
      <c r="AD50" s="38">
        <v>3.6388380047250761</v>
      </c>
      <c r="AE50" s="37">
        <v>13.250912928098115</v>
      </c>
      <c r="AF50" s="37">
        <v>1.0608130139080938E-2</v>
      </c>
      <c r="AG50" s="38">
        <v>13.261521058237197</v>
      </c>
      <c r="AH50" s="24">
        <v>0.54182684878769938</v>
      </c>
      <c r="AI50" s="24">
        <v>0.1639766076300804</v>
      </c>
    </row>
    <row r="51" spans="1:35" x14ac:dyDescent="0.25">
      <c r="A51" s="17" t="s">
        <v>181</v>
      </c>
      <c r="B51" s="17">
        <v>15</v>
      </c>
      <c r="C51" s="18">
        <v>40.915999999999997</v>
      </c>
      <c r="D51" s="18">
        <v>0.16900000000000001</v>
      </c>
      <c r="E51" s="18">
        <v>1.4239999999999999</v>
      </c>
      <c r="F51" s="18">
        <v>6.5659999999999998</v>
      </c>
      <c r="G51" s="18"/>
      <c r="H51" s="18"/>
      <c r="I51" s="18"/>
      <c r="J51" s="18">
        <v>18.408999999999999</v>
      </c>
      <c r="K51" s="18">
        <v>6.7060000000000004</v>
      </c>
      <c r="L51" s="18"/>
      <c r="M51" s="18"/>
      <c r="N51" s="18">
        <v>26.728999999999999</v>
      </c>
      <c r="O51" s="18">
        <v>7.9000000000000001E-2</v>
      </c>
      <c r="P51" s="44">
        <v>101.105</v>
      </c>
      <c r="Q51" s="37">
        <v>10.108347352226522</v>
      </c>
      <c r="R51" s="37">
        <v>2.4597363996977158E-2</v>
      </c>
      <c r="S51" s="38">
        <v>10.132944716223498</v>
      </c>
      <c r="T51" s="37">
        <v>0.40030346922494109</v>
      </c>
      <c r="U51" s="37">
        <v>1.5764931321029561</v>
      </c>
      <c r="V51" s="37">
        <v>4.3297147795802304E-3</v>
      </c>
      <c r="W51" s="37">
        <v>3.0525154498313735E-3</v>
      </c>
      <c r="X51" s="37">
        <v>0</v>
      </c>
      <c r="Y51" s="38">
        <v>1.9841788315573086</v>
      </c>
      <c r="Z51" s="37">
        <v>2.3737124102415765</v>
      </c>
      <c r="AA51" s="37">
        <v>1.4052976579434178</v>
      </c>
      <c r="AB51" s="37">
        <v>0</v>
      </c>
      <c r="AC51" s="37">
        <v>2.7797103318710397E-3</v>
      </c>
      <c r="AD51" s="38">
        <v>3.781789778516865</v>
      </c>
      <c r="AE51" s="37">
        <v>13.085378615791655</v>
      </c>
      <c r="AF51" s="37">
        <v>1.5708057910676081E-2</v>
      </c>
      <c r="AG51" s="38">
        <v>13.10108667370233</v>
      </c>
      <c r="AH51" s="24">
        <v>0.62766905334767031</v>
      </c>
      <c r="AI51" s="24">
        <v>0.20174767659967308</v>
      </c>
    </row>
    <row r="52" spans="1:35" hidden="1" x14ac:dyDescent="0.25">
      <c r="A52" s="17" t="s">
        <v>181</v>
      </c>
      <c r="B52" s="17">
        <v>16</v>
      </c>
      <c r="C52" s="18">
        <v>40.826000000000001</v>
      </c>
      <c r="D52" s="18">
        <v>0.10299999999999999</v>
      </c>
      <c r="E52" s="18">
        <v>1.194</v>
      </c>
      <c r="F52" s="18">
        <v>6.6890000000000001</v>
      </c>
      <c r="G52" s="18"/>
      <c r="H52" s="18"/>
      <c r="I52" s="18"/>
      <c r="J52" s="18">
        <v>18.73</v>
      </c>
      <c r="K52" s="18">
        <v>6.3029999999999999</v>
      </c>
      <c r="L52" s="18"/>
      <c r="M52" s="18"/>
      <c r="N52" s="18">
        <v>26.718</v>
      </c>
      <c r="O52" s="18">
        <v>8.3000000000000004E-2</v>
      </c>
      <c r="P52" s="44">
        <v>100.69799999999999</v>
      </c>
      <c r="Q52" s="37">
        <v>10.127150205712363</v>
      </c>
      <c r="R52" s="37">
        <v>1.5052288065487984E-2</v>
      </c>
      <c r="S52" s="38">
        <v>10.142202493777852</v>
      </c>
      <c r="T52" s="37">
        <v>0.33701336528448794</v>
      </c>
      <c r="U52" s="37">
        <v>1.6125598177673615</v>
      </c>
      <c r="V52" s="37">
        <v>7.2922973812454767E-3</v>
      </c>
      <c r="W52" s="37">
        <v>0</v>
      </c>
      <c r="X52" s="37">
        <v>0</v>
      </c>
      <c r="Y52" s="38">
        <v>1.9568654804330949</v>
      </c>
      <c r="Z52" s="37">
        <v>2.4249294788236178</v>
      </c>
      <c r="AA52" s="37">
        <v>1.3262198185214082</v>
      </c>
      <c r="AB52" s="37">
        <v>0</v>
      </c>
      <c r="AC52" s="37">
        <v>0</v>
      </c>
      <c r="AD52" s="38">
        <v>3.7511492973450258</v>
      </c>
      <c r="AE52" s="37">
        <v>13.133212178278425</v>
      </c>
      <c r="AF52" s="37">
        <v>1.6570550165600339E-2</v>
      </c>
      <c r="AG52" s="38">
        <v>13.149782728444025</v>
      </c>
      <c r="AH52" s="24">
        <v>0.6464497375617454</v>
      </c>
      <c r="AI52" s="24">
        <v>0.1722210180793316</v>
      </c>
    </row>
    <row r="53" spans="1:35" hidden="1" x14ac:dyDescent="0.25">
      <c r="A53" s="17" t="s">
        <v>181</v>
      </c>
      <c r="B53" s="17">
        <v>17</v>
      </c>
      <c r="C53" s="18">
        <v>41.954999999999998</v>
      </c>
      <c r="D53" s="18">
        <v>0.13600000000000001</v>
      </c>
      <c r="E53" s="18">
        <v>1.5980000000000001</v>
      </c>
      <c r="F53" s="18">
        <v>6.2859999999999996</v>
      </c>
      <c r="G53" s="18"/>
      <c r="H53" s="18"/>
      <c r="I53" s="18"/>
      <c r="J53" s="18">
        <v>11.957000000000001</v>
      </c>
      <c r="K53" s="18">
        <v>10.773999999999999</v>
      </c>
      <c r="L53" s="18"/>
      <c r="M53" s="18"/>
      <c r="N53" s="18">
        <v>27.382000000000001</v>
      </c>
      <c r="O53" s="18">
        <v>0.123</v>
      </c>
      <c r="P53" s="44">
        <v>100.301</v>
      </c>
      <c r="Q53" s="37">
        <v>10.16144730509375</v>
      </c>
      <c r="R53" s="37">
        <v>1.940553535514717E-2</v>
      </c>
      <c r="S53" s="38">
        <v>10.180852840448898</v>
      </c>
      <c r="T53" s="37">
        <v>0.44039359732187594</v>
      </c>
      <c r="U53" s="37">
        <v>1.4796208350354469</v>
      </c>
      <c r="V53" s="37">
        <v>3.5600475522740318E-3</v>
      </c>
      <c r="W53" s="37">
        <v>4.9108661185027118E-3</v>
      </c>
      <c r="X53" s="37">
        <v>0</v>
      </c>
      <c r="Y53" s="38">
        <v>1.9284853460280997</v>
      </c>
      <c r="Z53" s="37">
        <v>1.5114889920788022</v>
      </c>
      <c r="AA53" s="37">
        <v>2.2134341252274266</v>
      </c>
      <c r="AB53" s="37">
        <v>0</v>
      </c>
      <c r="AC53" s="37">
        <v>0</v>
      </c>
      <c r="AD53" s="38">
        <v>3.7249231173062287</v>
      </c>
      <c r="AE53" s="37">
        <v>13.141762219189363</v>
      </c>
      <c r="AF53" s="37">
        <v>2.3976477027408353E-2</v>
      </c>
      <c r="AG53" s="38">
        <v>13.165738696216772</v>
      </c>
      <c r="AH53" s="24">
        <v>0.40577723203368377</v>
      </c>
      <c r="AI53" s="24">
        <v>0.22836242869509418</v>
      </c>
    </row>
    <row r="54" spans="1:35" x14ac:dyDescent="0.25">
      <c r="A54" s="17" t="s">
        <v>181</v>
      </c>
      <c r="B54" s="17">
        <v>18</v>
      </c>
      <c r="C54" s="18">
        <v>41.750999999999998</v>
      </c>
      <c r="D54" s="18"/>
      <c r="E54" s="18">
        <v>1.427</v>
      </c>
      <c r="F54" s="18">
        <v>6.3479999999999999</v>
      </c>
      <c r="G54" s="18"/>
      <c r="H54" s="18"/>
      <c r="I54" s="18"/>
      <c r="J54" s="18">
        <v>13.22</v>
      </c>
      <c r="K54" s="18">
        <v>9.8849999999999998</v>
      </c>
      <c r="L54" s="18"/>
      <c r="M54" s="18"/>
      <c r="N54" s="18">
        <v>26.291</v>
      </c>
      <c r="O54" s="18"/>
      <c r="P54" s="44">
        <v>99.141000000000005</v>
      </c>
      <c r="Q54" s="37">
        <v>10.344156464351025</v>
      </c>
      <c r="R54" s="37">
        <v>1.0801269319408554E-2</v>
      </c>
      <c r="S54" s="38">
        <v>10.354957733670433</v>
      </c>
      <c r="T54" s="37">
        <v>0.40229492098974701</v>
      </c>
      <c r="U54" s="37">
        <v>1.5285136965285719</v>
      </c>
      <c r="V54" s="37">
        <v>2.8013592170663881E-3</v>
      </c>
      <c r="W54" s="37">
        <v>4.238656622434658E-3</v>
      </c>
      <c r="X54" s="37">
        <v>0</v>
      </c>
      <c r="Y54" s="38">
        <v>1.93784863335782</v>
      </c>
      <c r="Z54" s="37">
        <v>1.7095057647772338</v>
      </c>
      <c r="AA54" s="37">
        <v>2.0774121096512457</v>
      </c>
      <c r="AB54" s="37">
        <v>2.7146619792278674E-3</v>
      </c>
      <c r="AC54" s="37">
        <v>0</v>
      </c>
      <c r="AD54" s="38">
        <v>3.7896325364077077</v>
      </c>
      <c r="AE54" s="37">
        <v>12.907790238731003</v>
      </c>
      <c r="AF54" s="37">
        <v>9.7708578330364757E-3</v>
      </c>
      <c r="AG54" s="38">
        <v>12.91756109656404</v>
      </c>
      <c r="AH54" s="24">
        <v>0.45110066697857709</v>
      </c>
      <c r="AI54" s="24">
        <v>0.20759873297878165</v>
      </c>
    </row>
    <row r="55" spans="1:35" x14ac:dyDescent="0.25">
      <c r="A55" s="17" t="s">
        <v>181</v>
      </c>
      <c r="B55" s="17">
        <v>19</v>
      </c>
      <c r="C55" s="18">
        <v>42.030999999999999</v>
      </c>
      <c r="D55" s="18">
        <v>7.9000000000000001E-2</v>
      </c>
      <c r="E55" s="18">
        <v>1.6020000000000001</v>
      </c>
      <c r="F55" s="18">
        <v>6.0979999999999999</v>
      </c>
      <c r="G55" s="18"/>
      <c r="H55" s="18"/>
      <c r="I55" s="18"/>
      <c r="J55" s="18">
        <v>11.888999999999999</v>
      </c>
      <c r="K55" s="18">
        <v>11.161</v>
      </c>
      <c r="L55" s="18"/>
      <c r="M55" s="18"/>
      <c r="N55" s="18">
        <v>26.542999999999999</v>
      </c>
      <c r="O55" s="18"/>
      <c r="P55" s="44">
        <v>99.603999999999999</v>
      </c>
      <c r="Q55" s="37">
        <v>10.31208138930902</v>
      </c>
      <c r="R55" s="37">
        <v>1.1418750315076207E-2</v>
      </c>
      <c r="S55" s="38">
        <v>10.323500139624096</v>
      </c>
      <c r="T55" s="37">
        <v>0.44723058725850379</v>
      </c>
      <c r="U55" s="37">
        <v>1.4540128571084447</v>
      </c>
      <c r="V55" s="37">
        <v>5.4094339621349454E-3</v>
      </c>
      <c r="W55" s="37">
        <v>4.9746537698085146E-3</v>
      </c>
      <c r="X55" s="37">
        <v>0</v>
      </c>
      <c r="Y55" s="38">
        <v>1.911627532098892</v>
      </c>
      <c r="Z55" s="37">
        <v>1.5224142899537956</v>
      </c>
      <c r="AA55" s="37">
        <v>2.3227234446522576</v>
      </c>
      <c r="AB55" s="37">
        <v>0</v>
      </c>
      <c r="AC55" s="37">
        <v>2.5366839223041875E-3</v>
      </c>
      <c r="AD55" s="38">
        <v>3.8476744185283573</v>
      </c>
      <c r="AE55" s="37">
        <v>12.904560298303798</v>
      </c>
      <c r="AF55" s="37">
        <v>1.2637611444856764E-2</v>
      </c>
      <c r="AG55" s="38">
        <v>12.917197909748655</v>
      </c>
      <c r="AH55" s="24">
        <v>0.39567128721251899</v>
      </c>
      <c r="AI55" s="24">
        <v>0.23395278617245177</v>
      </c>
    </row>
    <row r="56" spans="1:35" hidden="1" x14ac:dyDescent="0.25">
      <c r="A56" s="17" t="s">
        <v>181</v>
      </c>
      <c r="B56" s="17">
        <v>20</v>
      </c>
      <c r="C56" s="18">
        <v>43.139000000000003</v>
      </c>
      <c r="D56" s="18">
        <v>4.5999999999999999E-2</v>
      </c>
      <c r="E56" s="18">
        <v>2.0619999999999998</v>
      </c>
      <c r="F56" s="18">
        <v>5.6719999999999997</v>
      </c>
      <c r="G56" s="18"/>
      <c r="H56" s="18"/>
      <c r="I56" s="18"/>
      <c r="J56" s="18">
        <v>7.4980000000000002</v>
      </c>
      <c r="K56" s="18">
        <v>13.978999999999999</v>
      </c>
      <c r="L56" s="18"/>
      <c r="M56" s="18"/>
      <c r="N56" s="18">
        <v>27.715</v>
      </c>
      <c r="O56" s="18"/>
      <c r="P56" s="44">
        <v>100.19799999999999</v>
      </c>
      <c r="Q56" s="37">
        <v>10.272827143855967</v>
      </c>
      <c r="R56" s="37">
        <v>6.453459884715863E-3</v>
      </c>
      <c r="S56" s="38">
        <v>10.279280603740682</v>
      </c>
      <c r="T56" s="37">
        <v>0.55872865518274362</v>
      </c>
      <c r="U56" s="37">
        <v>1.3126844681606384</v>
      </c>
      <c r="V56" s="37">
        <v>2.9617827190863036E-3</v>
      </c>
      <c r="W56" s="37">
        <v>0</v>
      </c>
      <c r="X56" s="37">
        <v>0</v>
      </c>
      <c r="Y56" s="38">
        <v>1.8743749060624684</v>
      </c>
      <c r="Z56" s="37">
        <v>0.93191490633689966</v>
      </c>
      <c r="AA56" s="37">
        <v>2.8236690787933654</v>
      </c>
      <c r="AB56" s="37">
        <v>0</v>
      </c>
      <c r="AC56" s="37">
        <v>0</v>
      </c>
      <c r="AD56" s="38">
        <v>3.755583985130265</v>
      </c>
      <c r="AE56" s="37">
        <v>13.078302695758991</v>
      </c>
      <c r="AF56" s="37">
        <v>1.2457809307596447E-2</v>
      </c>
      <c r="AG56" s="38">
        <v>13.090760505066587</v>
      </c>
      <c r="AH56" s="24">
        <v>0.24814114396767392</v>
      </c>
      <c r="AI56" s="24">
        <v>0.29808799369624217</v>
      </c>
    </row>
    <row r="57" spans="1:35" x14ac:dyDescent="0.25">
      <c r="A57" s="17" t="s">
        <v>182</v>
      </c>
      <c r="B57" s="17">
        <v>25</v>
      </c>
      <c r="C57" s="18">
        <v>39.292999999999999</v>
      </c>
      <c r="D57" s="18">
        <v>0.17399999999999999</v>
      </c>
      <c r="E57" s="18">
        <v>0.56399999999999995</v>
      </c>
      <c r="F57" s="18">
        <v>7.327</v>
      </c>
      <c r="G57" s="18"/>
      <c r="H57" s="18"/>
      <c r="I57" s="18"/>
      <c r="J57" s="18">
        <v>23.748000000000001</v>
      </c>
      <c r="K57" s="18">
        <v>3.0529999999999999</v>
      </c>
      <c r="L57" s="18"/>
      <c r="M57" s="18"/>
      <c r="N57" s="18">
        <v>25.513999999999999</v>
      </c>
      <c r="O57" s="18"/>
      <c r="P57" s="44">
        <v>99.852999999999994</v>
      </c>
      <c r="Q57" s="37">
        <v>10.10234601957734</v>
      </c>
      <c r="R57" s="37">
        <v>2.6355494905003725E-2</v>
      </c>
      <c r="S57" s="38">
        <v>10.128701514482342</v>
      </c>
      <c r="T57" s="37">
        <v>0.16499794407918911</v>
      </c>
      <c r="U57" s="37">
        <v>1.8307854845986822</v>
      </c>
      <c r="V57" s="37">
        <v>1.6860701808277746E-2</v>
      </c>
      <c r="W57" s="37">
        <v>3.8283460362026657E-3</v>
      </c>
      <c r="X57" s="37">
        <v>0</v>
      </c>
      <c r="Y57" s="38">
        <v>2.0164724765223516</v>
      </c>
      <c r="Z57" s="37">
        <v>3.1867280794678319</v>
      </c>
      <c r="AA57" s="37">
        <v>0.66581203626278773</v>
      </c>
      <c r="AB57" s="37">
        <v>0</v>
      </c>
      <c r="AC57" s="37">
        <v>0</v>
      </c>
      <c r="AD57" s="38">
        <v>3.8525401157306196</v>
      </c>
      <c r="AE57" s="37">
        <v>12.998768147992683</v>
      </c>
      <c r="AF57" s="37">
        <v>3.5177452720020316E-3</v>
      </c>
      <c r="AG57" s="38">
        <v>13.002285893264686</v>
      </c>
      <c r="AH57" s="24">
        <v>0.82717583301880326</v>
      </c>
      <c r="AI57" s="24">
        <v>8.1825041502053039E-2</v>
      </c>
    </row>
    <row r="58" spans="1:35" x14ac:dyDescent="0.25">
      <c r="A58" s="17" t="s">
        <v>182</v>
      </c>
      <c r="B58" s="17">
        <v>26</v>
      </c>
      <c r="C58" s="18">
        <v>41.216000000000001</v>
      </c>
      <c r="D58" s="18"/>
      <c r="E58" s="18">
        <v>0.70899999999999996</v>
      </c>
      <c r="F58" s="18">
        <v>7.2519999999999998</v>
      </c>
      <c r="G58" s="18">
        <v>0.26200000000000001</v>
      </c>
      <c r="H58" s="18"/>
      <c r="I58" s="18"/>
      <c r="J58" s="18">
        <v>14.756</v>
      </c>
      <c r="K58" s="18">
        <v>9.0299999999999994</v>
      </c>
      <c r="L58" s="18"/>
      <c r="M58" s="18"/>
      <c r="N58" s="18">
        <v>26.326000000000001</v>
      </c>
      <c r="O58" s="18"/>
      <c r="P58" s="44">
        <v>99.67</v>
      </c>
      <c r="Q58" s="37">
        <v>10.231978892054377</v>
      </c>
      <c r="R58" s="37">
        <v>4.3876292707130289E-3</v>
      </c>
      <c r="S58" s="38">
        <v>10.23636652132509</v>
      </c>
      <c r="T58" s="37">
        <v>0.20027761308693315</v>
      </c>
      <c r="U58" s="37">
        <v>1.7496686371614001</v>
      </c>
      <c r="V58" s="37">
        <v>3.6771021318131668E-2</v>
      </c>
      <c r="W58" s="37">
        <v>0</v>
      </c>
      <c r="X58" s="37">
        <v>0</v>
      </c>
      <c r="Y58" s="38">
        <v>1.9867172715664649</v>
      </c>
      <c r="Z58" s="37">
        <v>1.9119360245663202</v>
      </c>
      <c r="AA58" s="37">
        <v>1.9015131393349727</v>
      </c>
      <c r="AB58" s="37">
        <v>4.2037568862804842E-3</v>
      </c>
      <c r="AC58" s="37">
        <v>1.5098528389696447E-3</v>
      </c>
      <c r="AD58" s="38">
        <v>3.8191627736265428</v>
      </c>
      <c r="AE58" s="37">
        <v>12.950760325186518</v>
      </c>
      <c r="AF58" s="37">
        <v>6.9931082953873331E-3</v>
      </c>
      <c r="AG58" s="38">
        <v>12.957753433481905</v>
      </c>
      <c r="AH58" s="24">
        <v>0.50061653244247895</v>
      </c>
      <c r="AI58" s="24">
        <v>0.10080831125458554</v>
      </c>
    </row>
    <row r="59" spans="1:35" x14ac:dyDescent="0.25">
      <c r="A59" s="17" t="s">
        <v>182</v>
      </c>
      <c r="B59" s="17">
        <v>27</v>
      </c>
      <c r="C59" s="18">
        <v>42.091000000000001</v>
      </c>
      <c r="D59" s="18">
        <v>9.2999999999999999E-2</v>
      </c>
      <c r="E59" s="18">
        <v>0.68</v>
      </c>
      <c r="F59" s="18">
        <v>7.0979999999999999</v>
      </c>
      <c r="G59" s="18">
        <v>0.41199999999999998</v>
      </c>
      <c r="H59" s="18"/>
      <c r="I59" s="18"/>
      <c r="J59" s="18">
        <v>9.41</v>
      </c>
      <c r="K59" s="18">
        <v>12.763999999999999</v>
      </c>
      <c r="L59" s="18"/>
      <c r="M59" s="18"/>
      <c r="N59" s="18">
        <v>27.315000000000001</v>
      </c>
      <c r="O59" s="18">
        <v>7.3999999999999996E-2</v>
      </c>
      <c r="P59" s="44">
        <v>100.02200000000001</v>
      </c>
      <c r="Q59" s="37">
        <v>10.171280346194129</v>
      </c>
      <c r="R59" s="37">
        <v>1.3239884777158182E-2</v>
      </c>
      <c r="S59" s="38">
        <v>10.184520230971287</v>
      </c>
      <c r="T59" s="37">
        <v>0.18697677770144611</v>
      </c>
      <c r="U59" s="37">
        <v>1.6669654300390795</v>
      </c>
      <c r="V59" s="37">
        <v>5.6285198750710572E-2</v>
      </c>
      <c r="W59" s="37">
        <v>4.2107101470105629E-3</v>
      </c>
      <c r="X59" s="37">
        <v>0</v>
      </c>
      <c r="Y59" s="38">
        <v>1.9144381166382467</v>
      </c>
      <c r="Z59" s="37">
        <v>1.1868256388631981</v>
      </c>
      <c r="AA59" s="37">
        <v>2.6163206112787614</v>
      </c>
      <c r="AB59" s="37">
        <v>3.6105429540703136E-3</v>
      </c>
      <c r="AC59" s="37">
        <v>0</v>
      </c>
      <c r="AD59" s="38">
        <v>3.8067567930960298</v>
      </c>
      <c r="AE59" s="37">
        <v>13.079892681487316</v>
      </c>
      <c r="AF59" s="37">
        <v>1.4392177807123241E-2</v>
      </c>
      <c r="AG59" s="38">
        <v>13.094284859294438</v>
      </c>
      <c r="AH59" s="24">
        <v>0.31176818046680482</v>
      </c>
      <c r="AI59" s="24">
        <v>9.7666660560320084E-2</v>
      </c>
    </row>
    <row r="60" spans="1:35" x14ac:dyDescent="0.25">
      <c r="A60" s="17" t="s">
        <v>182</v>
      </c>
      <c r="B60" s="17">
        <v>28</v>
      </c>
      <c r="C60" s="18">
        <v>43.23</v>
      </c>
      <c r="D60" s="18"/>
      <c r="E60" s="18">
        <v>0.97499999999999998</v>
      </c>
      <c r="F60" s="18">
        <v>7.35</v>
      </c>
      <c r="G60" s="18">
        <v>0.33200000000000002</v>
      </c>
      <c r="H60" s="18"/>
      <c r="I60" s="18"/>
      <c r="J60" s="18">
        <v>5.1980000000000004</v>
      </c>
      <c r="K60" s="18">
        <v>15.318</v>
      </c>
      <c r="L60" s="18"/>
      <c r="M60" s="18"/>
      <c r="N60" s="18">
        <v>26.850999999999999</v>
      </c>
      <c r="O60" s="18"/>
      <c r="P60" s="44">
        <v>99.497</v>
      </c>
      <c r="Q60" s="37">
        <v>10.387211149469397</v>
      </c>
      <c r="R60" s="37">
        <v>3.6804586989724734E-3</v>
      </c>
      <c r="S60" s="38">
        <v>10.390891608168371</v>
      </c>
      <c r="T60" s="37">
        <v>0.26656965970780711</v>
      </c>
      <c r="U60" s="37">
        <v>1.7163477342792246</v>
      </c>
      <c r="V60" s="37">
        <v>4.5098533018862741E-2</v>
      </c>
      <c r="W60" s="37">
        <v>6.9272584849871003E-3</v>
      </c>
      <c r="X60" s="37">
        <v>0</v>
      </c>
      <c r="Y60" s="38">
        <v>2.0349431854908819</v>
      </c>
      <c r="Z60" s="37">
        <v>0.65186988056666317</v>
      </c>
      <c r="AA60" s="37">
        <v>3.1220048673802343</v>
      </c>
      <c r="AB60" s="37">
        <v>0</v>
      </c>
      <c r="AC60" s="37">
        <v>5.3339312612995229E-3</v>
      </c>
      <c r="AD60" s="38">
        <v>3.7792086792081969</v>
      </c>
      <c r="AE60" s="37">
        <v>12.78470713735755</v>
      </c>
      <c r="AF60" s="37">
        <v>1.0249389774999279E-2</v>
      </c>
      <c r="AG60" s="38">
        <v>12.79495652713255</v>
      </c>
      <c r="AH60" s="24">
        <v>0.17248845880170874</v>
      </c>
      <c r="AI60" s="24">
        <v>0.13099611901130473</v>
      </c>
    </row>
    <row r="61" spans="1:35" hidden="1" x14ac:dyDescent="0.25">
      <c r="A61" s="17" t="s">
        <v>182</v>
      </c>
      <c r="B61" s="17">
        <v>29</v>
      </c>
      <c r="C61" s="18">
        <v>39.344000000000001</v>
      </c>
      <c r="D61" s="18">
        <v>0.52800000000000002</v>
      </c>
      <c r="E61" s="18">
        <v>0.49</v>
      </c>
      <c r="F61" s="18">
        <v>9.0860000000000003</v>
      </c>
      <c r="G61" s="18">
        <v>0.22800000000000001</v>
      </c>
      <c r="H61" s="18"/>
      <c r="I61" s="18"/>
      <c r="J61" s="18">
        <v>16.635000000000002</v>
      </c>
      <c r="K61" s="18">
        <v>7.2919999999999998</v>
      </c>
      <c r="L61" s="18"/>
      <c r="M61" s="18"/>
      <c r="N61" s="18">
        <v>24.039000000000001</v>
      </c>
      <c r="O61" s="18"/>
      <c r="P61" s="44">
        <v>97.802999999999997</v>
      </c>
      <c r="Q61" s="37">
        <v>10.212247907449205</v>
      </c>
      <c r="R61" s="37">
        <v>8.074053750670955E-2</v>
      </c>
      <c r="S61" s="38">
        <v>10.292988444955915</v>
      </c>
      <c r="T61" s="37">
        <v>0.14472091345242574</v>
      </c>
      <c r="U61" s="37">
        <v>2.2920273076225586</v>
      </c>
      <c r="V61" s="37">
        <v>3.3457099788138878E-2</v>
      </c>
      <c r="W61" s="37">
        <v>1.3239603838342138E-2</v>
      </c>
      <c r="X61" s="37">
        <v>0</v>
      </c>
      <c r="Y61" s="38">
        <v>2.4834449247014652</v>
      </c>
      <c r="Z61" s="37">
        <v>2.2535985692236582</v>
      </c>
      <c r="AA61" s="37">
        <v>1.6054888129648683</v>
      </c>
      <c r="AB61" s="37">
        <v>0</v>
      </c>
      <c r="AC61" s="37">
        <v>0</v>
      </c>
      <c r="AD61" s="38">
        <v>3.8590873821885268</v>
      </c>
      <c r="AE61" s="37">
        <v>12.364479248154094</v>
      </c>
      <c r="AF61" s="37">
        <v>0</v>
      </c>
      <c r="AG61" s="38">
        <v>12.364479248154094</v>
      </c>
      <c r="AH61" s="24"/>
      <c r="AI61" s="24"/>
    </row>
    <row r="62" spans="1:35" x14ac:dyDescent="0.25">
      <c r="A62" s="17" t="s">
        <v>182</v>
      </c>
      <c r="B62" s="17">
        <v>33</v>
      </c>
      <c r="C62" s="18">
        <v>38.54</v>
      </c>
      <c r="D62" s="18">
        <v>0.96199999999999997</v>
      </c>
      <c r="E62" s="18">
        <v>0.19700000000000001</v>
      </c>
      <c r="F62" s="18">
        <v>7.4009999999999998</v>
      </c>
      <c r="G62" s="18">
        <v>0.19</v>
      </c>
      <c r="H62" s="18"/>
      <c r="I62" s="18"/>
      <c r="J62" s="18">
        <v>25.526</v>
      </c>
      <c r="K62" s="18">
        <v>2.0569999999999999</v>
      </c>
      <c r="L62" s="18"/>
      <c r="M62" s="18"/>
      <c r="N62" s="18">
        <v>25.2</v>
      </c>
      <c r="O62" s="18"/>
      <c r="P62" s="44">
        <v>100.09399999999999</v>
      </c>
      <c r="Q62" s="37">
        <v>10.010665733040824</v>
      </c>
      <c r="R62" s="37">
        <v>0.14721131695694753</v>
      </c>
      <c r="S62" s="38">
        <v>10.157877049997772</v>
      </c>
      <c r="T62" s="37">
        <v>5.8225047745366888E-2</v>
      </c>
      <c r="U62" s="37">
        <v>1.8682968065561534</v>
      </c>
      <c r="V62" s="37">
        <v>2.7900723021732025E-2</v>
      </c>
      <c r="W62" s="37">
        <v>0</v>
      </c>
      <c r="X62" s="37">
        <v>0</v>
      </c>
      <c r="Y62" s="38">
        <v>1.9544225773232524</v>
      </c>
      <c r="Z62" s="37">
        <v>3.4605484186495246</v>
      </c>
      <c r="AA62" s="37">
        <v>0.45321401111456072</v>
      </c>
      <c r="AB62" s="37">
        <v>0</v>
      </c>
      <c r="AC62" s="37">
        <v>7.8988175017324675E-4</v>
      </c>
      <c r="AD62" s="38">
        <v>3.9145523115142584</v>
      </c>
      <c r="AE62" s="37">
        <v>12.970848460899184</v>
      </c>
      <c r="AF62" s="37">
        <v>2.2996002655309724E-3</v>
      </c>
      <c r="AG62" s="38">
        <v>12.973148061164714</v>
      </c>
      <c r="AH62" s="24">
        <v>0.88402150316670247</v>
      </c>
      <c r="AI62" s="24">
        <v>2.97914322219461E-2</v>
      </c>
    </row>
    <row r="63" spans="1:35" x14ac:dyDescent="0.25">
      <c r="A63" s="17" t="s">
        <v>182</v>
      </c>
      <c r="B63" s="17">
        <v>34</v>
      </c>
      <c r="C63" s="18">
        <v>38.963000000000001</v>
      </c>
      <c r="D63" s="18">
        <v>0.49199999999999999</v>
      </c>
      <c r="E63" s="18">
        <v>0.17100000000000001</v>
      </c>
      <c r="F63" s="18">
        <v>7.0430000000000001</v>
      </c>
      <c r="G63" s="18"/>
      <c r="H63" s="18"/>
      <c r="I63" s="18"/>
      <c r="J63" s="18">
        <v>24.405000000000001</v>
      </c>
      <c r="K63" s="18">
        <v>2.4369999999999998</v>
      </c>
      <c r="L63" s="18"/>
      <c r="M63" s="18"/>
      <c r="N63" s="18">
        <v>25.411000000000001</v>
      </c>
      <c r="O63" s="18"/>
      <c r="P63" s="44">
        <v>99.091999999999999</v>
      </c>
      <c r="Q63" s="37">
        <v>10.128353558002905</v>
      </c>
      <c r="R63" s="37">
        <v>7.534708299896796E-2</v>
      </c>
      <c r="S63" s="38">
        <v>10.203700641001873</v>
      </c>
      <c r="T63" s="37">
        <v>5.0579548994107083E-2</v>
      </c>
      <c r="U63" s="37">
        <v>1.7792966890633672</v>
      </c>
      <c r="V63" s="37">
        <v>1.5724644995337881E-2</v>
      </c>
      <c r="W63" s="37">
        <v>0</v>
      </c>
      <c r="X63" s="37">
        <v>3.1891302708583177E-4</v>
      </c>
      <c r="Y63" s="38">
        <v>1.8459197960798979</v>
      </c>
      <c r="Z63" s="37">
        <v>3.311129695042212</v>
      </c>
      <c r="AA63" s="37">
        <v>0.53735312646854383</v>
      </c>
      <c r="AB63" s="37">
        <v>0</v>
      </c>
      <c r="AC63" s="37">
        <v>0</v>
      </c>
      <c r="AD63" s="38">
        <v>3.848482821510756</v>
      </c>
      <c r="AE63" s="37">
        <v>13.089552997823638</v>
      </c>
      <c r="AF63" s="37">
        <v>1.234374358383636E-2</v>
      </c>
      <c r="AG63" s="38">
        <v>13.101896741407474</v>
      </c>
      <c r="AH63" s="24">
        <v>0.86037273611692999</v>
      </c>
      <c r="AI63" s="24">
        <v>2.740072949080493E-2</v>
      </c>
    </row>
    <row r="64" spans="1:35" x14ac:dyDescent="0.25">
      <c r="A64" s="17" t="s">
        <v>182</v>
      </c>
      <c r="B64" s="17">
        <v>35</v>
      </c>
      <c r="C64" s="18">
        <v>39.134</v>
      </c>
      <c r="D64" s="18">
        <v>0.65200000000000002</v>
      </c>
      <c r="E64" s="18">
        <v>0.223</v>
      </c>
      <c r="F64" s="18">
        <v>7.18</v>
      </c>
      <c r="G64" s="18">
        <v>0.27900000000000003</v>
      </c>
      <c r="H64" s="18"/>
      <c r="I64" s="18"/>
      <c r="J64" s="18">
        <v>24.661000000000001</v>
      </c>
      <c r="K64" s="18">
        <v>2.399</v>
      </c>
      <c r="L64" s="18"/>
      <c r="M64" s="18"/>
      <c r="N64" s="18">
        <v>25.344999999999999</v>
      </c>
      <c r="O64" s="18"/>
      <c r="P64" s="44">
        <v>99.93</v>
      </c>
      <c r="Q64" s="37">
        <v>10.12786685915156</v>
      </c>
      <c r="R64" s="37">
        <v>9.9409116655796673E-2</v>
      </c>
      <c r="S64" s="38">
        <v>10.227275975807357</v>
      </c>
      <c r="T64" s="37">
        <v>6.5669087752754568E-2</v>
      </c>
      <c r="U64" s="37">
        <v>1.8058946216538532</v>
      </c>
      <c r="V64" s="37">
        <v>4.0820521917347911E-2</v>
      </c>
      <c r="W64" s="37">
        <v>0</v>
      </c>
      <c r="X64" s="37">
        <v>0</v>
      </c>
      <c r="Y64" s="38">
        <v>1.9123842313239556</v>
      </c>
      <c r="Z64" s="37">
        <v>3.3310821363646155</v>
      </c>
      <c r="AA64" s="37">
        <v>0.5266374957699711</v>
      </c>
      <c r="AB64" s="37">
        <v>6.4446394826028351E-4</v>
      </c>
      <c r="AC64" s="37">
        <v>4.0923984969821348E-3</v>
      </c>
      <c r="AD64" s="38">
        <v>3.862456494579829</v>
      </c>
      <c r="AE64" s="37">
        <v>12.997883298288855</v>
      </c>
      <c r="AF64" s="37">
        <v>0</v>
      </c>
      <c r="AG64" s="38">
        <v>12.997883298288855</v>
      </c>
      <c r="AH64" s="24">
        <v>0.86242580105150979</v>
      </c>
      <c r="AI64" s="24">
        <v>3.4338856531614177E-2</v>
      </c>
    </row>
    <row r="65" spans="1:35" x14ac:dyDescent="0.25">
      <c r="A65" s="17" t="s">
        <v>182</v>
      </c>
      <c r="B65" s="17">
        <v>37</v>
      </c>
      <c r="C65" s="18">
        <v>38.991</v>
      </c>
      <c r="D65" s="18">
        <v>0.66900000000000004</v>
      </c>
      <c r="E65" s="18">
        <v>0.26</v>
      </c>
      <c r="F65" s="18">
        <v>7.5179999999999998</v>
      </c>
      <c r="G65" s="18">
        <v>0.13</v>
      </c>
      <c r="H65" s="18"/>
      <c r="I65" s="18"/>
      <c r="J65" s="18">
        <v>25.771000000000001</v>
      </c>
      <c r="K65" s="18">
        <v>1.756</v>
      </c>
      <c r="L65" s="18"/>
      <c r="M65" s="18"/>
      <c r="N65" s="18">
        <v>25.056000000000001</v>
      </c>
      <c r="O65" s="18"/>
      <c r="P65" s="44">
        <v>100.236</v>
      </c>
      <c r="Q65" s="37">
        <v>10.123106101730954</v>
      </c>
      <c r="R65" s="37">
        <v>0.10232703941341077</v>
      </c>
      <c r="S65" s="38">
        <v>10.225433141144364</v>
      </c>
      <c r="T65" s="37">
        <v>7.6809535813455093E-2</v>
      </c>
      <c r="U65" s="37">
        <v>1.8969503064579543</v>
      </c>
      <c r="V65" s="37">
        <v>1.9081098546310234E-2</v>
      </c>
      <c r="W65" s="37">
        <v>2.3031049194315433E-3</v>
      </c>
      <c r="X65" s="37">
        <v>0</v>
      </c>
      <c r="Y65" s="38">
        <v>1.995144045737151</v>
      </c>
      <c r="Z65" s="45">
        <v>3.4921396402444147</v>
      </c>
      <c r="AA65" s="37">
        <v>0.38671561881487199</v>
      </c>
      <c r="AB65" s="37">
        <v>0</v>
      </c>
      <c r="AC65" s="37">
        <v>1.2632235915638499E-3</v>
      </c>
      <c r="AD65" s="38">
        <v>3.8801184826508504</v>
      </c>
      <c r="AE65" s="37">
        <v>12.890737075597469</v>
      </c>
      <c r="AF65" s="37">
        <v>8.5672548701601643E-3</v>
      </c>
      <c r="AG65" s="38">
        <v>12.899304330467629</v>
      </c>
      <c r="AH65" s="24">
        <v>0.90000850640484231</v>
      </c>
      <c r="AI65" s="24">
        <v>3.8498240754880474E-2</v>
      </c>
    </row>
    <row r="66" spans="1:35" s="51" customFormat="1" ht="12.75" x14ac:dyDescent="0.2">
      <c r="A66" s="47" t="s">
        <v>73</v>
      </c>
      <c r="B66" s="47"/>
      <c r="C66" s="47"/>
      <c r="D66" s="48">
        <v>0.08</v>
      </c>
      <c r="E66" s="48">
        <v>0.06</v>
      </c>
      <c r="F66" s="49">
        <v>0.1</v>
      </c>
      <c r="G66" s="48">
        <v>0.13</v>
      </c>
      <c r="H66" s="48">
        <v>0.09</v>
      </c>
      <c r="I66" s="48">
        <v>0.08</v>
      </c>
      <c r="J66" s="48">
        <v>0.09</v>
      </c>
      <c r="K66" s="48"/>
      <c r="L66" s="48">
        <v>0.06</v>
      </c>
      <c r="M66" s="48">
        <v>0.08</v>
      </c>
      <c r="N66" s="48"/>
      <c r="O66" s="48">
        <v>7.0000000000000007E-2</v>
      </c>
      <c r="P66" s="47"/>
      <c r="Q66" s="47"/>
      <c r="R66" s="47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47"/>
      <c r="AI66" s="47"/>
    </row>
    <row r="67" spans="1:35" x14ac:dyDescent="0.25">
      <c r="A67" s="8"/>
    </row>
    <row r="68" spans="1:35" x14ac:dyDescent="0.25">
      <c r="A68"/>
    </row>
    <row r="69" spans="1:35" x14ac:dyDescent="0.25">
      <c r="A69"/>
    </row>
  </sheetData>
  <mergeCells count="2">
    <mergeCell ref="C4:P4"/>
    <mergeCell ref="Q4:A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topLeftCell="A20" workbookViewId="0">
      <selection activeCell="A24" sqref="A24:A25"/>
    </sheetView>
  </sheetViews>
  <sheetFormatPr defaultColWidth="8.85546875" defaultRowHeight="15" x14ac:dyDescent="0.25"/>
  <cols>
    <col min="1" max="1" width="18.5703125" style="3" customWidth="1"/>
    <col min="2" max="2" width="7.42578125" style="3" customWidth="1"/>
    <col min="3" max="7" width="6.28515625" style="3" customWidth="1"/>
    <col min="8" max="8" width="7.28515625" style="3" customWidth="1"/>
    <col min="9" max="9" width="11.140625" style="3" customWidth="1"/>
    <col min="10" max="10" width="14.85546875" style="3" customWidth="1"/>
    <col min="11" max="11" width="15.140625" style="3" customWidth="1"/>
    <col min="12" max="12" width="14.28515625" style="3" customWidth="1"/>
    <col min="13" max="13" width="16" style="3" customWidth="1"/>
    <col min="14" max="21" width="5.85546875" style="3" customWidth="1"/>
    <col min="22" max="22" width="25" style="3" customWidth="1"/>
    <col min="23" max="16384" width="8.85546875" style="3"/>
  </cols>
  <sheetData>
    <row r="1" spans="1:14" customFormat="1" ht="15.75" x14ac:dyDescent="0.25">
      <c r="A1" s="28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customFormat="1" ht="15.75" x14ac:dyDescent="0.25">
      <c r="A2" s="29" t="s">
        <v>120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4" ht="25.5" x14ac:dyDescent="0.25">
      <c r="A4" s="64" t="s">
        <v>65</v>
      </c>
      <c r="B4" s="65" t="s">
        <v>0</v>
      </c>
      <c r="C4" s="65" t="s">
        <v>24</v>
      </c>
      <c r="D4" s="65" t="s">
        <v>1</v>
      </c>
      <c r="E4" s="65" t="s">
        <v>2</v>
      </c>
      <c r="F4" s="65" t="s">
        <v>3</v>
      </c>
      <c r="G4" s="65" t="s">
        <v>4</v>
      </c>
      <c r="H4" s="65" t="s">
        <v>5</v>
      </c>
      <c r="I4" s="66" t="s">
        <v>119</v>
      </c>
      <c r="J4" s="62"/>
    </row>
    <row r="5" spans="1:14" x14ac:dyDescent="0.25">
      <c r="A5" s="17" t="s">
        <v>118</v>
      </c>
      <c r="B5" s="19">
        <v>1</v>
      </c>
      <c r="C5" s="18">
        <v>82.650999999999996</v>
      </c>
      <c r="D5" s="18">
        <v>15.92</v>
      </c>
      <c r="E5" s="18">
        <v>0.151</v>
      </c>
      <c r="F5" s="18"/>
      <c r="G5" s="18">
        <v>0.308</v>
      </c>
      <c r="H5" s="40">
        <v>99.03</v>
      </c>
      <c r="I5" s="56">
        <f t="shared" ref="I5:I11" si="0">C5/(C5+D5+E5)*1000</f>
        <v>837.20953789428893</v>
      </c>
      <c r="J5" s="63"/>
    </row>
    <row r="6" spans="1:14" x14ac:dyDescent="0.25">
      <c r="A6" s="17" t="s">
        <v>118</v>
      </c>
      <c r="B6" s="19">
        <v>12</v>
      </c>
      <c r="C6" s="18">
        <v>84.570999999999998</v>
      </c>
      <c r="D6" s="18">
        <v>14.762</v>
      </c>
      <c r="E6" s="18">
        <v>0.36299999999999999</v>
      </c>
      <c r="F6" s="18"/>
      <c r="G6" s="18">
        <v>0.41499999999999998</v>
      </c>
      <c r="H6" s="40">
        <v>100.111</v>
      </c>
      <c r="I6" s="56">
        <f t="shared" si="0"/>
        <v>848.28879794575505</v>
      </c>
      <c r="J6" s="63"/>
    </row>
    <row r="7" spans="1:14" x14ac:dyDescent="0.25">
      <c r="A7" s="17" t="s">
        <v>118</v>
      </c>
      <c r="B7" s="19">
        <v>13</v>
      </c>
      <c r="C7" s="18">
        <v>84.53</v>
      </c>
      <c r="D7" s="18">
        <v>14.831</v>
      </c>
      <c r="E7" s="18"/>
      <c r="F7" s="18"/>
      <c r="G7" s="18">
        <v>0.14499999999999999</v>
      </c>
      <c r="H7" s="40">
        <v>99.506</v>
      </c>
      <c r="I7" s="56">
        <f t="shared" si="0"/>
        <v>850.73620434576947</v>
      </c>
      <c r="J7" s="63"/>
    </row>
    <row r="8" spans="1:14" x14ac:dyDescent="0.25">
      <c r="A8" s="17" t="s">
        <v>118</v>
      </c>
      <c r="B8" s="19" t="s">
        <v>112</v>
      </c>
      <c r="C8" s="19">
        <v>86.14</v>
      </c>
      <c r="D8" s="19">
        <v>15.86</v>
      </c>
      <c r="E8" s="19"/>
      <c r="F8" s="19"/>
      <c r="G8" s="19">
        <v>0.56000000000000005</v>
      </c>
      <c r="H8" s="57">
        <f>SUM(C8:G8)</f>
        <v>102.56</v>
      </c>
      <c r="I8" s="56">
        <f t="shared" si="0"/>
        <v>844.50980392156862</v>
      </c>
      <c r="J8" s="63"/>
    </row>
    <row r="9" spans="1:14" x14ac:dyDescent="0.25">
      <c r="A9" s="17" t="s">
        <v>118</v>
      </c>
      <c r="B9" s="19" t="s">
        <v>113</v>
      </c>
      <c r="C9" s="19">
        <v>84.28</v>
      </c>
      <c r="D9" s="19">
        <v>14.99</v>
      </c>
      <c r="E9" s="19"/>
      <c r="F9" s="19"/>
      <c r="G9" s="19">
        <v>0.32</v>
      </c>
      <c r="H9" s="57">
        <f>SUM(C9:G9)</f>
        <v>99.589999999999989</v>
      </c>
      <c r="I9" s="56">
        <f t="shared" si="0"/>
        <v>848.99768308653165</v>
      </c>
      <c r="J9" s="63"/>
    </row>
    <row r="10" spans="1:14" x14ac:dyDescent="0.25">
      <c r="A10" s="17" t="s">
        <v>118</v>
      </c>
      <c r="B10" s="19" t="s">
        <v>114</v>
      </c>
      <c r="C10" s="19">
        <v>84.57</v>
      </c>
      <c r="D10" s="19">
        <v>15.52</v>
      </c>
      <c r="E10" s="19">
        <v>0.48</v>
      </c>
      <c r="F10" s="19"/>
      <c r="G10" s="19">
        <v>0.51</v>
      </c>
      <c r="H10" s="57">
        <f>SUM(C10:G10)</f>
        <v>101.08</v>
      </c>
      <c r="I10" s="56">
        <f t="shared" si="0"/>
        <v>840.90683106294114</v>
      </c>
      <c r="J10" s="63"/>
    </row>
    <row r="11" spans="1:14" x14ac:dyDescent="0.25">
      <c r="A11" s="16" t="s">
        <v>39</v>
      </c>
      <c r="B11" s="58" t="s">
        <v>110</v>
      </c>
      <c r="C11" s="58">
        <v>82.749403341288769</v>
      </c>
      <c r="D11" s="58">
        <v>16.878281622911693</v>
      </c>
      <c r="E11" s="19"/>
      <c r="F11" s="19"/>
      <c r="G11" s="18">
        <v>0.37231503579952263</v>
      </c>
      <c r="H11" s="57" t="s">
        <v>111</v>
      </c>
      <c r="I11" s="56">
        <f t="shared" si="0"/>
        <v>830.58643158298207</v>
      </c>
      <c r="J11" s="63"/>
      <c r="K11" s="4"/>
      <c r="L11" s="4"/>
      <c r="M11" s="4"/>
      <c r="N11" s="4"/>
    </row>
    <row r="12" spans="1:14" x14ac:dyDescent="0.25">
      <c r="A12" s="47" t="s">
        <v>73</v>
      </c>
      <c r="B12" s="17"/>
      <c r="C12" s="59">
        <v>0.33</v>
      </c>
      <c r="D12" s="59">
        <v>0.04</v>
      </c>
      <c r="E12" s="59">
        <v>0.09</v>
      </c>
      <c r="F12" s="59">
        <v>0.14000000000000001</v>
      </c>
      <c r="G12" s="59">
        <v>0.06</v>
      </c>
      <c r="H12" s="17"/>
      <c r="I12" s="56"/>
      <c r="J12" s="63"/>
    </row>
    <row r="13" spans="1:14" x14ac:dyDescent="0.25">
      <c r="A13" s="8" t="s">
        <v>67</v>
      </c>
    </row>
    <row r="14" spans="1:14" x14ac:dyDescent="0.25">
      <c r="A14" t="s">
        <v>68</v>
      </c>
    </row>
    <row r="15" spans="1:14" x14ac:dyDescent="0.25">
      <c r="A15" s="3" t="s">
        <v>117</v>
      </c>
    </row>
    <row r="16" spans="1:14" x14ac:dyDescent="0.25">
      <c r="A16" t="s">
        <v>69</v>
      </c>
    </row>
    <row r="17" spans="1:26" x14ac:dyDescent="0.25">
      <c r="A17"/>
    </row>
    <row r="18" spans="1:26" x14ac:dyDescent="0.25">
      <c r="A18"/>
    </row>
    <row r="19" spans="1:26" x14ac:dyDescent="0.25">
      <c r="A19"/>
    </row>
    <row r="20" spans="1:26" customFormat="1" ht="15.75" x14ac:dyDescent="0.25">
      <c r="A20" s="28" t="s">
        <v>204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26" customFormat="1" ht="15.75" x14ac:dyDescent="0.25">
      <c r="A21" s="29" t="s">
        <v>205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4" spans="1:26" ht="59.25" customHeight="1" x14ac:dyDescent="0.25">
      <c r="A24" s="97" t="s">
        <v>190</v>
      </c>
      <c r="B24" s="96" t="s">
        <v>0</v>
      </c>
      <c r="C24" s="95" t="s">
        <v>193</v>
      </c>
      <c r="D24" s="95"/>
      <c r="E24" s="95"/>
      <c r="F24" s="95"/>
      <c r="G24" s="95"/>
      <c r="H24" s="95"/>
      <c r="I24" s="95"/>
      <c r="J24" s="95"/>
      <c r="K24" s="95"/>
      <c r="L24" s="95"/>
      <c r="M24" s="124" t="s">
        <v>197</v>
      </c>
      <c r="N24" s="124"/>
      <c r="O24" s="124"/>
      <c r="P24" s="124"/>
      <c r="Q24" s="124"/>
      <c r="R24" s="124"/>
      <c r="S24" s="124"/>
      <c r="T24" s="124"/>
      <c r="U24" s="124"/>
      <c r="V24" s="92" t="s">
        <v>198</v>
      </c>
    </row>
    <row r="25" spans="1:26" x14ac:dyDescent="0.25">
      <c r="A25" s="97"/>
      <c r="B25" s="96"/>
      <c r="C25" s="21" t="s">
        <v>9</v>
      </c>
      <c r="D25" s="22" t="s">
        <v>54</v>
      </c>
      <c r="E25" s="21" t="s">
        <v>10</v>
      </c>
      <c r="F25" s="21" t="s">
        <v>13</v>
      </c>
      <c r="G25" s="21" t="s">
        <v>15</v>
      </c>
      <c r="H25" s="21" t="s">
        <v>17</v>
      </c>
      <c r="I25" s="21" t="s">
        <v>20</v>
      </c>
      <c r="J25" s="21" t="s">
        <v>21</v>
      </c>
      <c r="K25" s="22" t="s">
        <v>47</v>
      </c>
      <c r="L25" s="21" t="s">
        <v>22</v>
      </c>
      <c r="M25" s="21" t="s">
        <v>9</v>
      </c>
      <c r="N25" s="22" t="s">
        <v>54</v>
      </c>
      <c r="O25" s="21" t="s">
        <v>10</v>
      </c>
      <c r="P25" s="21" t="s">
        <v>13</v>
      </c>
      <c r="Q25" s="21" t="s">
        <v>15</v>
      </c>
      <c r="R25" s="21" t="s">
        <v>17</v>
      </c>
      <c r="S25" s="21" t="s">
        <v>20</v>
      </c>
      <c r="T25" s="21" t="s">
        <v>21</v>
      </c>
      <c r="U25" s="22" t="s">
        <v>47</v>
      </c>
      <c r="V25" s="92"/>
      <c r="W25"/>
    </row>
    <row r="26" spans="1:26" x14ac:dyDescent="0.25">
      <c r="A26" s="17" t="s">
        <v>176</v>
      </c>
      <c r="B26" s="68" t="s">
        <v>116</v>
      </c>
      <c r="C26" s="17">
        <v>15.54</v>
      </c>
      <c r="D26" s="17"/>
      <c r="E26" s="17">
        <v>0.8</v>
      </c>
      <c r="F26" s="24">
        <v>11.01</v>
      </c>
      <c r="G26" s="17">
        <v>0.74</v>
      </c>
      <c r="H26" s="60">
        <v>0.21</v>
      </c>
      <c r="I26" s="17">
        <v>33.85</v>
      </c>
      <c r="J26" s="17">
        <v>36.1</v>
      </c>
      <c r="K26" s="17"/>
      <c r="L26" s="17">
        <f>SUM(C26:J26)</f>
        <v>98.25</v>
      </c>
      <c r="M26" s="61">
        <v>2.8528097195984303</v>
      </c>
      <c r="N26" s="61"/>
      <c r="O26" s="61">
        <v>8.3921594987267686E-2</v>
      </c>
      <c r="P26" s="61">
        <v>1.0185570591604283</v>
      </c>
      <c r="Q26" s="61">
        <v>5.79618482712062E-2</v>
      </c>
      <c r="R26" s="61">
        <v>1.1422661539933656E-2</v>
      </c>
      <c r="S26" s="61">
        <v>0.96063874068758814</v>
      </c>
      <c r="T26" s="61">
        <v>1.0146883757551455</v>
      </c>
      <c r="U26" s="24"/>
      <c r="V26" s="16" t="s">
        <v>26</v>
      </c>
      <c r="W26" s="7"/>
    </row>
    <row r="27" spans="1:26" x14ac:dyDescent="0.25">
      <c r="A27" s="17" t="s">
        <v>177</v>
      </c>
      <c r="B27" s="68" t="s">
        <v>121</v>
      </c>
      <c r="C27" s="17"/>
      <c r="D27" s="67">
        <v>47</v>
      </c>
      <c r="E27" s="17"/>
      <c r="F27" s="17"/>
      <c r="G27" s="17"/>
      <c r="H27" s="17"/>
      <c r="I27" s="17"/>
      <c r="J27" s="67">
        <v>53</v>
      </c>
      <c r="K27" s="17"/>
      <c r="L27" s="17" t="s">
        <v>111</v>
      </c>
      <c r="M27" s="24"/>
      <c r="N27" s="24">
        <v>2.9612680726886857</v>
      </c>
      <c r="O27" s="24"/>
      <c r="P27" s="24"/>
      <c r="Q27" s="24"/>
      <c r="R27" s="24"/>
      <c r="S27" s="24"/>
      <c r="T27" s="24">
        <v>2.0387319273113143</v>
      </c>
      <c r="U27" s="24"/>
      <c r="V27" s="17" t="s">
        <v>55</v>
      </c>
      <c r="Y27" s="4"/>
      <c r="Z27" s="4"/>
    </row>
    <row r="28" spans="1:26" x14ac:dyDescent="0.25">
      <c r="A28" s="17" t="s">
        <v>135</v>
      </c>
      <c r="B28" s="68" t="s">
        <v>121</v>
      </c>
      <c r="C28" s="17"/>
      <c r="D28" s="17">
        <v>40.697674418604649</v>
      </c>
      <c r="E28" s="17"/>
      <c r="F28" s="17"/>
      <c r="G28" s="17"/>
      <c r="H28" s="17"/>
      <c r="I28" s="17"/>
      <c r="J28" s="17">
        <v>59.302325581395351</v>
      </c>
      <c r="K28" s="17"/>
      <c r="L28" s="17" t="s">
        <v>111</v>
      </c>
      <c r="M28" s="24"/>
      <c r="N28" s="24">
        <v>1.0584115868215822</v>
      </c>
      <c r="O28" s="24"/>
      <c r="P28" s="24"/>
      <c r="Q28" s="24"/>
      <c r="R28" s="24"/>
      <c r="S28" s="24"/>
      <c r="T28" s="24">
        <v>0.94158841317841802</v>
      </c>
      <c r="U28" s="24"/>
      <c r="V28" s="17" t="s">
        <v>56</v>
      </c>
    </row>
    <row r="29" spans="1:26" x14ac:dyDescent="0.25">
      <c r="A29" s="17" t="s">
        <v>135</v>
      </c>
      <c r="B29" s="68" t="s">
        <v>121</v>
      </c>
      <c r="C29" s="17">
        <v>5.7</v>
      </c>
      <c r="D29" s="17">
        <v>33.799999999999997</v>
      </c>
      <c r="E29" s="17">
        <v>4.7</v>
      </c>
      <c r="F29" s="17"/>
      <c r="G29" s="17"/>
      <c r="H29" s="17"/>
      <c r="I29" s="17"/>
      <c r="J29" s="17"/>
      <c r="K29" s="17">
        <v>55.9</v>
      </c>
      <c r="L29" s="17" t="s">
        <v>111</v>
      </c>
      <c r="M29" s="24"/>
      <c r="N29" s="24">
        <v>0.97465988937060832</v>
      </c>
      <c r="O29" s="24"/>
      <c r="P29" s="24"/>
      <c r="Q29" s="24"/>
      <c r="R29" s="24"/>
      <c r="S29" s="24"/>
      <c r="T29" s="24"/>
      <c r="U29" s="24">
        <v>1.0253401106293913</v>
      </c>
      <c r="V29" s="17" t="s">
        <v>57</v>
      </c>
    </row>
    <row r="30" spans="1:26" x14ac:dyDescent="0.25">
      <c r="A30" s="8" t="s">
        <v>199</v>
      </c>
      <c r="R30" s="4"/>
      <c r="S30" s="4"/>
    </row>
    <row r="31" spans="1:26" x14ac:dyDescent="0.25">
      <c r="A31" s="3" t="s">
        <v>202</v>
      </c>
    </row>
    <row r="32" spans="1:26" x14ac:dyDescent="0.25">
      <c r="A32" s="11" t="s">
        <v>200</v>
      </c>
    </row>
    <row r="33" spans="1:13" x14ac:dyDescent="0.25">
      <c r="A33" s="11" t="s">
        <v>203</v>
      </c>
    </row>
    <row r="36" spans="1:13" ht="15.75" x14ac:dyDescent="0.25">
      <c r="A36" s="28" t="s">
        <v>127</v>
      </c>
    </row>
    <row r="37" spans="1:13" ht="15.75" x14ac:dyDescent="0.25">
      <c r="A37" s="29" t="s">
        <v>126</v>
      </c>
      <c r="B37"/>
      <c r="C37"/>
      <c r="D37"/>
      <c r="E37"/>
      <c r="F37"/>
      <c r="G37"/>
      <c r="H37"/>
    </row>
    <row r="38" spans="1:13" x14ac:dyDescent="0.25">
      <c r="A38"/>
      <c r="B38"/>
      <c r="C38"/>
      <c r="D38"/>
      <c r="E38"/>
      <c r="F38" t="s">
        <v>29</v>
      </c>
      <c r="G38"/>
      <c r="H38"/>
    </row>
    <row r="39" spans="1:13" x14ac:dyDescent="0.25">
      <c r="A39" s="93" t="s">
        <v>190</v>
      </c>
      <c r="B39" s="94" t="s">
        <v>193</v>
      </c>
      <c r="C39" s="94"/>
      <c r="D39" s="94"/>
      <c r="E39" s="94"/>
      <c r="F39" s="94"/>
      <c r="G39" s="94"/>
      <c r="H39" s="94"/>
      <c r="I39" s="94"/>
      <c r="J39" s="89" t="s">
        <v>201</v>
      </c>
      <c r="K39" s="89"/>
      <c r="L39" s="89"/>
      <c r="M39" s="89"/>
    </row>
    <row r="40" spans="1:13" x14ac:dyDescent="0.25">
      <c r="A40" s="93"/>
      <c r="B40" s="69" t="s">
        <v>75</v>
      </c>
      <c r="C40" s="69" t="s">
        <v>42</v>
      </c>
      <c r="D40" s="69" t="s">
        <v>41</v>
      </c>
      <c r="E40" s="69" t="s">
        <v>40</v>
      </c>
      <c r="F40" s="69" t="s">
        <v>43</v>
      </c>
      <c r="G40" s="69" t="s">
        <v>123</v>
      </c>
      <c r="H40" s="69" t="s">
        <v>124</v>
      </c>
      <c r="I40" s="69" t="s">
        <v>22</v>
      </c>
      <c r="J40" s="69" t="s">
        <v>10</v>
      </c>
      <c r="K40" s="69" t="s">
        <v>44</v>
      </c>
      <c r="L40" s="69" t="s">
        <v>125</v>
      </c>
      <c r="M40" s="15" t="s">
        <v>61</v>
      </c>
    </row>
    <row r="41" spans="1:13" x14ac:dyDescent="0.25">
      <c r="A41" s="17" t="s">
        <v>176</v>
      </c>
      <c r="B41" s="16">
        <v>21</v>
      </c>
      <c r="C41" s="70">
        <v>23.655999999999999</v>
      </c>
      <c r="D41" s="70">
        <v>0.75</v>
      </c>
      <c r="E41" s="71"/>
      <c r="F41" s="71"/>
      <c r="G41" s="70">
        <v>75.424000000000007</v>
      </c>
      <c r="H41" s="71"/>
      <c r="I41" s="70">
        <v>99.83</v>
      </c>
      <c r="J41" s="24">
        <v>0.98929383716646069</v>
      </c>
      <c r="K41" s="24">
        <v>3.1806757900201522E-2</v>
      </c>
      <c r="L41" s="24">
        <v>0.97889940493333782</v>
      </c>
      <c r="M41" s="24">
        <v>4</v>
      </c>
    </row>
    <row r="42" spans="1:13" x14ac:dyDescent="0.25">
      <c r="A42" s="17" t="s">
        <v>176</v>
      </c>
      <c r="B42" s="16">
        <v>22</v>
      </c>
      <c r="C42" s="70">
        <v>24.474</v>
      </c>
      <c r="D42" s="70">
        <v>0.55400000000000005</v>
      </c>
      <c r="E42" s="71"/>
      <c r="F42" s="71"/>
      <c r="G42" s="70">
        <v>74.885000000000005</v>
      </c>
      <c r="H42" s="71"/>
      <c r="I42" s="70">
        <v>99.912999999999997</v>
      </c>
      <c r="J42" s="24">
        <v>1.0139204804479682</v>
      </c>
      <c r="K42" s="24">
        <v>2.3274633571532977E-2</v>
      </c>
      <c r="L42" s="24">
        <v>0.96280488598049874</v>
      </c>
      <c r="M42" s="24">
        <v>4</v>
      </c>
    </row>
    <row r="43" spans="1:13" x14ac:dyDescent="0.25">
      <c r="A43" s="47" t="s">
        <v>73</v>
      </c>
      <c r="B43" s="17"/>
      <c r="C43" s="72"/>
      <c r="D43" s="73">
        <v>0.06</v>
      </c>
      <c r="E43" s="73">
        <v>0.03</v>
      </c>
      <c r="F43" s="73">
        <v>0.12</v>
      </c>
      <c r="G43" s="59"/>
      <c r="H43" s="73">
        <v>0.05</v>
      </c>
      <c r="I43" s="17"/>
      <c r="J43" s="17"/>
      <c r="K43" s="17"/>
      <c r="L43" s="17"/>
      <c r="M43" s="17"/>
    </row>
    <row r="44" spans="1:13" x14ac:dyDescent="0.25">
      <c r="A44" s="8"/>
    </row>
    <row r="45" spans="1:13" x14ac:dyDescent="0.25">
      <c r="A45"/>
    </row>
  </sheetData>
  <mergeCells count="8">
    <mergeCell ref="V24:V25"/>
    <mergeCell ref="A39:A40"/>
    <mergeCell ref="B39:I39"/>
    <mergeCell ref="J39:M39"/>
    <mergeCell ref="C24:L24"/>
    <mergeCell ref="B24:B25"/>
    <mergeCell ref="A24:A25"/>
    <mergeCell ref="M24:U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zoomScale="110" zoomScaleNormal="110" workbookViewId="0">
      <selection activeCell="V18" sqref="V18"/>
    </sheetView>
  </sheetViews>
  <sheetFormatPr defaultColWidth="8.85546875" defaultRowHeight="15" x14ac:dyDescent="0.25"/>
  <cols>
    <col min="1" max="1" width="17.7109375" style="3" customWidth="1"/>
    <col min="2" max="2" width="6" customWidth="1"/>
    <col min="3" max="6" width="7.5703125" style="3" customWidth="1"/>
    <col min="7" max="7" width="14.7109375" style="3" customWidth="1"/>
    <col min="8" max="9" width="7.5703125" style="3" customWidth="1"/>
    <col min="10" max="10" width="14" style="3" customWidth="1"/>
    <col min="11" max="11" width="16" style="3" customWidth="1"/>
    <col min="12" max="12" width="8.85546875" style="3" customWidth="1"/>
    <col min="13" max="13" width="9.140625" style="3" customWidth="1"/>
    <col min="14" max="14" width="7.85546875" style="3" customWidth="1"/>
    <col min="15" max="15" width="7.7109375" style="3" customWidth="1"/>
    <col min="16" max="16" width="5.85546875" style="3" customWidth="1"/>
    <col min="17" max="18" width="7.5703125" style="3" customWidth="1"/>
    <col min="19" max="19" width="6.85546875" style="3" customWidth="1"/>
    <col min="20" max="20" width="6.7109375" style="3" customWidth="1"/>
    <col min="21" max="16384" width="8.85546875" style="3"/>
  </cols>
  <sheetData>
    <row r="1" spans="1:17" ht="15.75" x14ac:dyDescent="0.25">
      <c r="A1" s="28" t="s">
        <v>129</v>
      </c>
      <c r="B1" s="3"/>
    </row>
    <row r="2" spans="1:17" ht="15.75" x14ac:dyDescent="0.25">
      <c r="A2" s="29" t="s">
        <v>130</v>
      </c>
      <c r="B2" s="3"/>
    </row>
    <row r="3" spans="1:17" x14ac:dyDescent="0.25">
      <c r="B3" s="3"/>
    </row>
    <row r="4" spans="1:17" x14ac:dyDescent="0.25">
      <c r="A4" s="92" t="s">
        <v>190</v>
      </c>
      <c r="B4" s="98" t="s">
        <v>75</v>
      </c>
      <c r="C4" s="99" t="s">
        <v>193</v>
      </c>
      <c r="D4" s="100"/>
      <c r="E4" s="100"/>
      <c r="F4" s="100"/>
      <c r="G4" s="101"/>
      <c r="H4" s="74"/>
      <c r="I4" s="74"/>
      <c r="J4" s="74"/>
      <c r="K4" s="74"/>
    </row>
    <row r="5" spans="1:17" x14ac:dyDescent="0.25">
      <c r="A5" s="92"/>
      <c r="B5" s="98"/>
      <c r="C5" s="85" t="s">
        <v>45</v>
      </c>
      <c r="D5" s="85" t="s">
        <v>59</v>
      </c>
      <c r="E5" s="85" t="s">
        <v>42</v>
      </c>
      <c r="F5" s="85" t="s">
        <v>60</v>
      </c>
      <c r="G5" s="85" t="s">
        <v>191</v>
      </c>
    </row>
    <row r="6" spans="1:17" x14ac:dyDescent="0.25">
      <c r="A6" s="125" t="s">
        <v>134</v>
      </c>
      <c r="B6" s="68" t="s">
        <v>71</v>
      </c>
      <c r="C6" s="126">
        <v>0.57581573896353155</v>
      </c>
      <c r="D6" s="126">
        <v>0.44145873320537432</v>
      </c>
      <c r="E6" s="126">
        <v>1.2380038387715933</v>
      </c>
      <c r="F6" s="126">
        <v>97.744721689059489</v>
      </c>
      <c r="G6" s="127" t="s">
        <v>111</v>
      </c>
    </row>
    <row r="7" spans="1:17" x14ac:dyDescent="0.25">
      <c r="A7" s="125" t="s">
        <v>134</v>
      </c>
      <c r="B7" s="68" t="s">
        <v>99</v>
      </c>
      <c r="C7" s="126">
        <v>0.93158660844250352</v>
      </c>
      <c r="D7" s="126"/>
      <c r="E7" s="126">
        <v>1.2032993692382339</v>
      </c>
      <c r="F7" s="126">
        <v>97.874818049490543</v>
      </c>
      <c r="G7" s="127" t="s">
        <v>111</v>
      </c>
    </row>
    <row r="8" spans="1:17" x14ac:dyDescent="0.25">
      <c r="A8"/>
      <c r="B8" s="11"/>
      <c r="C8" s="76"/>
      <c r="D8" s="76"/>
      <c r="E8" s="76"/>
      <c r="F8" s="76"/>
      <c r="G8" s="77"/>
    </row>
    <row r="9" spans="1:17" x14ac:dyDescent="0.25">
      <c r="A9" s="75"/>
      <c r="B9" s="11"/>
      <c r="C9" s="76"/>
      <c r="D9" s="76"/>
      <c r="E9" s="76"/>
      <c r="F9" s="76"/>
      <c r="G9" s="77"/>
    </row>
    <row r="10" spans="1:17" ht="15.75" x14ac:dyDescent="0.25">
      <c r="A10" s="28" t="s">
        <v>128</v>
      </c>
      <c r="B10" s="11"/>
      <c r="C10" s="76"/>
      <c r="D10" s="76"/>
      <c r="E10" s="76"/>
      <c r="F10" s="76"/>
      <c r="G10" s="77"/>
    </row>
    <row r="11" spans="1:17" ht="15.75" x14ac:dyDescent="0.25">
      <c r="A11" s="29" t="s">
        <v>206</v>
      </c>
      <c r="B11" s="3"/>
    </row>
    <row r="12" spans="1:17" ht="15.75" x14ac:dyDescent="0.25">
      <c r="A12" s="29"/>
      <c r="B12" s="3"/>
    </row>
    <row r="13" spans="1:17" x14ac:dyDescent="0.25">
      <c r="A13" s="92" t="s">
        <v>190</v>
      </c>
      <c r="B13" s="98" t="s">
        <v>75</v>
      </c>
      <c r="C13" s="90" t="s">
        <v>193</v>
      </c>
      <c r="D13" s="90"/>
      <c r="E13" s="90"/>
      <c r="F13" s="90"/>
      <c r="G13" s="90"/>
      <c r="H13" s="90"/>
      <c r="I13" s="90"/>
      <c r="J13" s="90"/>
      <c r="K13" s="90" t="s">
        <v>207</v>
      </c>
      <c r="L13" s="90"/>
      <c r="M13" s="90"/>
      <c r="N13" s="90"/>
      <c r="O13" s="90"/>
      <c r="P13" s="90"/>
      <c r="Q13" s="90"/>
    </row>
    <row r="14" spans="1:17" x14ac:dyDescent="0.25">
      <c r="A14" s="92"/>
      <c r="B14" s="98"/>
      <c r="C14" s="118" t="s">
        <v>9</v>
      </c>
      <c r="D14" s="118" t="s">
        <v>44</v>
      </c>
      <c r="E14" s="118" t="s">
        <v>10</v>
      </c>
      <c r="F14" s="118" t="s">
        <v>13</v>
      </c>
      <c r="G14" s="118" t="s">
        <v>14</v>
      </c>
      <c r="H14" s="118" t="s">
        <v>58</v>
      </c>
      <c r="I14" s="118" t="s">
        <v>19</v>
      </c>
      <c r="J14" s="85" t="s">
        <v>191</v>
      </c>
      <c r="K14" s="118" t="s">
        <v>9</v>
      </c>
      <c r="L14" s="118" t="s">
        <v>44</v>
      </c>
      <c r="M14" s="118" t="s">
        <v>10</v>
      </c>
      <c r="N14" s="118" t="s">
        <v>13</v>
      </c>
      <c r="O14" s="118" t="s">
        <v>14</v>
      </c>
      <c r="P14" s="118" t="s">
        <v>58</v>
      </c>
      <c r="Q14" s="118" t="s">
        <v>19</v>
      </c>
    </row>
    <row r="15" spans="1:17" x14ac:dyDescent="0.25">
      <c r="A15" s="125" t="s">
        <v>134</v>
      </c>
      <c r="B15" s="126" t="s">
        <v>97</v>
      </c>
      <c r="C15" s="126">
        <v>37.990312470320063</v>
      </c>
      <c r="D15" s="126">
        <v>0</v>
      </c>
      <c r="E15" s="126">
        <v>14.398328426251306</v>
      </c>
      <c r="F15" s="126">
        <v>6.2684015576028109</v>
      </c>
      <c r="G15" s="126">
        <v>29.869883179789152</v>
      </c>
      <c r="H15" s="126">
        <v>11.492069522271819</v>
      </c>
      <c r="I15" s="126"/>
      <c r="J15" s="127" t="s">
        <v>111</v>
      </c>
      <c r="K15" s="126">
        <v>53.609210329275811</v>
      </c>
      <c r="L15" s="126">
        <v>0</v>
      </c>
      <c r="M15" s="126">
        <v>11.610223265597449</v>
      </c>
      <c r="N15" s="126">
        <v>4.4929623895012112</v>
      </c>
      <c r="O15" s="126">
        <v>20.750888182839685</v>
      </c>
      <c r="P15" s="126">
        <v>4.5124970085859983</v>
      </c>
      <c r="Q15" s="126"/>
    </row>
    <row r="16" spans="1:17" x14ac:dyDescent="0.25">
      <c r="A16" s="125" t="s">
        <v>134</v>
      </c>
      <c r="B16" s="126" t="s">
        <v>70</v>
      </c>
      <c r="C16" s="126">
        <v>33.055527663420023</v>
      </c>
      <c r="D16" s="126">
        <v>0.13053519429661611</v>
      </c>
      <c r="E16" s="126">
        <v>18.947685510593434</v>
      </c>
      <c r="F16" s="126">
        <v>8.6354051611607581</v>
      </c>
      <c r="G16" s="126">
        <v>24.289587307962648</v>
      </c>
      <c r="H16" s="126">
        <v>14.941259162566523</v>
      </c>
      <c r="I16" s="126"/>
      <c r="J16" s="127" t="s">
        <v>111</v>
      </c>
      <c r="K16" s="126">
        <v>51.491304302782581</v>
      </c>
      <c r="L16" s="126">
        <v>0.11852093052184549</v>
      </c>
      <c r="M16" s="126">
        <v>16.865837739863</v>
      </c>
      <c r="N16" s="126">
        <v>6.8325362804132022</v>
      </c>
      <c r="O16" s="126">
        <v>18.627156199036332</v>
      </c>
      <c r="P16" s="126">
        <v>6.4763324678569791</v>
      </c>
      <c r="Q16" s="126"/>
    </row>
    <row r="17" spans="1:21" x14ac:dyDescent="0.25">
      <c r="A17" s="125" t="s">
        <v>134</v>
      </c>
      <c r="B17" s="126" t="s">
        <v>131</v>
      </c>
      <c r="C17" s="126">
        <v>36.150805716023108</v>
      </c>
      <c r="D17" s="126">
        <v>0</v>
      </c>
      <c r="E17" s="126">
        <v>20.198641937772372</v>
      </c>
      <c r="F17" s="126">
        <v>18.019661497922367</v>
      </c>
      <c r="G17" s="126">
        <v>8.695652173913043</v>
      </c>
      <c r="H17" s="126">
        <v>2.249923989054424</v>
      </c>
      <c r="I17" s="126">
        <v>14.695449478058173</v>
      </c>
      <c r="J17" s="127" t="s">
        <v>111</v>
      </c>
      <c r="K17" s="126">
        <v>55.761964449752035</v>
      </c>
      <c r="L17" s="126">
        <v>0</v>
      </c>
      <c r="M17" s="126">
        <v>17.803451503601391</v>
      </c>
      <c r="N17" s="126">
        <v>14.11809634761812</v>
      </c>
      <c r="O17" s="126">
        <v>6.6032671106182388</v>
      </c>
      <c r="P17" s="126">
        <v>0.96569519009041438</v>
      </c>
      <c r="Q17" s="126">
        <v>6.0954528332037468</v>
      </c>
    </row>
    <row r="20" spans="1:21" ht="15.75" x14ac:dyDescent="0.25">
      <c r="A20" s="28" t="s">
        <v>132</v>
      </c>
      <c r="B20" s="3"/>
    </row>
    <row r="21" spans="1:21" ht="15.75" x14ac:dyDescent="0.25">
      <c r="A21" s="29" t="s">
        <v>133</v>
      </c>
      <c r="B21" s="3"/>
    </row>
    <row r="22" spans="1:21" s="6" customFormat="1" x14ac:dyDescent="0.25">
      <c r="A22" s="90" t="s">
        <v>190</v>
      </c>
      <c r="B22" s="90" t="s">
        <v>64</v>
      </c>
      <c r="C22" s="90" t="s">
        <v>193</v>
      </c>
      <c r="D22" s="90"/>
      <c r="E22" s="90"/>
      <c r="F22" s="90"/>
      <c r="G22" s="90"/>
      <c r="H22" s="90"/>
      <c r="I22" s="90"/>
      <c r="J22" s="90"/>
      <c r="K22" s="90"/>
      <c r="L22" s="90" t="s">
        <v>208</v>
      </c>
      <c r="M22" s="90"/>
      <c r="N22" s="90"/>
      <c r="O22" s="90"/>
      <c r="P22" s="90"/>
      <c r="Q22" s="90"/>
      <c r="R22" s="90"/>
      <c r="S22" s="90"/>
      <c r="T22" s="102" t="s">
        <v>32</v>
      </c>
    </row>
    <row r="23" spans="1:21" s="6" customFormat="1" x14ac:dyDescent="0.25">
      <c r="A23" s="90"/>
      <c r="B23" s="90"/>
      <c r="C23" s="83" t="s">
        <v>9</v>
      </c>
      <c r="D23" s="83" t="s">
        <v>10</v>
      </c>
      <c r="E23" s="83" t="s">
        <v>11</v>
      </c>
      <c r="F23" s="83" t="s">
        <v>12</v>
      </c>
      <c r="G23" s="83" t="s">
        <v>13</v>
      </c>
      <c r="H23" s="83" t="s">
        <v>15</v>
      </c>
      <c r="I23" s="83" t="s">
        <v>16</v>
      </c>
      <c r="J23" s="83" t="s">
        <v>20</v>
      </c>
      <c r="K23" s="83" t="s">
        <v>191</v>
      </c>
      <c r="L23" s="83" t="s">
        <v>9</v>
      </c>
      <c r="M23" s="83" t="s">
        <v>10</v>
      </c>
      <c r="N23" s="83" t="s">
        <v>11</v>
      </c>
      <c r="O23" s="83" t="s">
        <v>12</v>
      </c>
      <c r="P23" s="83" t="s">
        <v>13</v>
      </c>
      <c r="Q23" s="83" t="s">
        <v>15</v>
      </c>
      <c r="R23" s="83" t="s">
        <v>16</v>
      </c>
      <c r="S23" s="83" t="s">
        <v>20</v>
      </c>
      <c r="T23" s="103"/>
    </row>
    <row r="24" spans="1:21" x14ac:dyDescent="0.25">
      <c r="A24" s="68" t="s">
        <v>178</v>
      </c>
      <c r="B24" s="68">
        <v>13</v>
      </c>
      <c r="C24" s="46">
        <v>19.649999999999999</v>
      </c>
      <c r="D24" s="46">
        <v>1.1499999999999999</v>
      </c>
      <c r="E24" s="46">
        <v>0.41</v>
      </c>
      <c r="F24" s="46">
        <v>34.25</v>
      </c>
      <c r="G24" s="46">
        <v>0.41</v>
      </c>
      <c r="H24" s="46">
        <v>43.36</v>
      </c>
      <c r="I24" s="46">
        <v>0.53</v>
      </c>
      <c r="J24" s="46">
        <v>1.31</v>
      </c>
      <c r="K24" s="46">
        <f>SUM(C24:J24)</f>
        <v>101.07</v>
      </c>
      <c r="L24" s="46">
        <v>1.0088274930042365</v>
      </c>
      <c r="M24" s="46">
        <v>3.3902207481182778E-2</v>
      </c>
      <c r="N24" s="46">
        <v>1.1455148673191685E-2</v>
      </c>
      <c r="O24" s="46">
        <v>0.96083713776843704</v>
      </c>
      <c r="P24" s="46">
        <v>1.0622374686249977E-2</v>
      </c>
      <c r="Q24" s="46">
        <v>0.95289449801586823</v>
      </c>
      <c r="R24" s="46">
        <v>1.1051520776031352E-2</v>
      </c>
      <c r="S24" s="46">
        <v>1.0409619594802404E-2</v>
      </c>
      <c r="T24" s="46">
        <v>0.94455643271397904</v>
      </c>
      <c r="U24" s="4"/>
    </row>
    <row r="25" spans="1:21" x14ac:dyDescent="0.25">
      <c r="A25" s="68" t="s">
        <v>178</v>
      </c>
      <c r="B25" s="68">
        <v>14</v>
      </c>
      <c r="C25" s="46">
        <v>19.739999999999998</v>
      </c>
      <c r="D25" s="46">
        <v>1.03</v>
      </c>
      <c r="E25" s="46">
        <v>0.57999999999999996</v>
      </c>
      <c r="F25" s="46">
        <v>34.44</v>
      </c>
      <c r="G25" s="46">
        <v>0.27</v>
      </c>
      <c r="H25" s="46">
        <v>42.95</v>
      </c>
      <c r="I25" s="46"/>
      <c r="J25" s="46">
        <v>1.78</v>
      </c>
      <c r="K25" s="46">
        <f t="shared" ref="K25:K33" si="0">SUM(C25:J25)</f>
        <v>100.78999999999999</v>
      </c>
      <c r="L25" s="46">
        <v>1.0193783402380321</v>
      </c>
      <c r="M25" s="46">
        <v>3.0542266358431054E-2</v>
      </c>
      <c r="N25" s="46">
        <v>7.5877766043299872E-3</v>
      </c>
      <c r="O25" s="46">
        <v>0.97182092583736512</v>
      </c>
      <c r="P25" s="46">
        <v>7.0361553940702787E-3</v>
      </c>
      <c r="Q25" s="46">
        <v>0.94940740018199588</v>
      </c>
      <c r="R25" s="46">
        <v>0</v>
      </c>
      <c r="S25" s="46">
        <v>1.4227135385775701E-2</v>
      </c>
      <c r="T25" s="46">
        <v>0.93135920463083655</v>
      </c>
      <c r="U25" s="4"/>
    </row>
    <row r="26" spans="1:21" x14ac:dyDescent="0.25">
      <c r="A26" s="68" t="s">
        <v>178</v>
      </c>
      <c r="B26" s="68">
        <v>16</v>
      </c>
      <c r="C26" s="46">
        <v>19.62</v>
      </c>
      <c r="D26" s="46">
        <v>0.67</v>
      </c>
      <c r="E26" s="46">
        <v>0.59</v>
      </c>
      <c r="F26" s="46">
        <v>34.5</v>
      </c>
      <c r="G26" s="46"/>
      <c r="H26" s="46">
        <v>44.49</v>
      </c>
      <c r="I26" s="46">
        <v>0.41</v>
      </c>
      <c r="J26" s="46"/>
      <c r="K26" s="46">
        <f t="shared" si="0"/>
        <v>100.28</v>
      </c>
      <c r="L26" s="46">
        <v>1.0136507854761259</v>
      </c>
      <c r="M26" s="46">
        <v>1.9876501388920345E-2</v>
      </c>
      <c r="N26" s="46">
        <v>0</v>
      </c>
      <c r="O26" s="46">
        <v>0.97396489495035743</v>
      </c>
      <c r="P26" s="46">
        <v>0</v>
      </c>
      <c r="Q26" s="46">
        <v>0.98390451881793806</v>
      </c>
      <c r="R26" s="46">
        <v>8.603299366658209E-3</v>
      </c>
      <c r="S26" s="46">
        <v>0</v>
      </c>
      <c r="T26" s="46">
        <v>0.97065432485782999</v>
      </c>
      <c r="U26" s="4"/>
    </row>
    <row r="27" spans="1:21" x14ac:dyDescent="0.25">
      <c r="A27" s="68" t="s">
        <v>178</v>
      </c>
      <c r="B27" s="68">
        <v>17</v>
      </c>
      <c r="C27" s="46">
        <v>19.57</v>
      </c>
      <c r="D27" s="46">
        <v>9.34</v>
      </c>
      <c r="E27" s="46">
        <v>1.17</v>
      </c>
      <c r="F27" s="46">
        <v>25</v>
      </c>
      <c r="G27" s="46"/>
      <c r="H27" s="46">
        <v>43.85</v>
      </c>
      <c r="I27" s="46">
        <v>0.41</v>
      </c>
      <c r="J27" s="46"/>
      <c r="K27" s="46">
        <f t="shared" si="0"/>
        <v>99.34</v>
      </c>
      <c r="L27" s="46">
        <v>1.0204977579037449</v>
      </c>
      <c r="M27" s="46">
        <v>0.27966871562807039</v>
      </c>
      <c r="N27" s="46">
        <v>0</v>
      </c>
      <c r="O27" s="46">
        <v>0.71235436253215423</v>
      </c>
      <c r="P27" s="46">
        <v>0</v>
      </c>
      <c r="Q27" s="46">
        <v>0.97879562199571923</v>
      </c>
      <c r="R27" s="46">
        <v>8.6835419403115365E-3</v>
      </c>
      <c r="S27" s="46">
        <v>0</v>
      </c>
      <c r="T27" s="46">
        <v>0.95913549482588967</v>
      </c>
      <c r="U27" s="4"/>
    </row>
    <row r="28" spans="1:21" x14ac:dyDescent="0.25">
      <c r="A28" s="68" t="s">
        <v>178</v>
      </c>
      <c r="B28" s="68">
        <v>18</v>
      </c>
      <c r="C28" s="46">
        <v>19.440000000000001</v>
      </c>
      <c r="D28" s="46">
        <v>2.3199999999999998</v>
      </c>
      <c r="E28" s="46">
        <v>0.6</v>
      </c>
      <c r="F28" s="46">
        <v>32.85</v>
      </c>
      <c r="G28" s="46"/>
      <c r="H28" s="46">
        <v>43.77</v>
      </c>
      <c r="I28" s="46">
        <v>0.56000000000000005</v>
      </c>
      <c r="J28" s="46">
        <v>1.5</v>
      </c>
      <c r="K28" s="46">
        <f t="shared" si="0"/>
        <v>101.04000000000002</v>
      </c>
      <c r="L28" s="46">
        <v>1.0069395943075254</v>
      </c>
      <c r="M28" s="46">
        <v>6.9003469087453362E-2</v>
      </c>
      <c r="N28" s="46">
        <v>0</v>
      </c>
      <c r="O28" s="46">
        <v>0.92977396680506286</v>
      </c>
      <c r="P28" s="46">
        <v>0</v>
      </c>
      <c r="Q28" s="46">
        <v>0.97047621413038865</v>
      </c>
      <c r="R28" s="46">
        <v>1.178113153746109E-2</v>
      </c>
      <c r="S28" s="46">
        <v>1.2025624132109169E-2</v>
      </c>
      <c r="T28" s="46">
        <v>0.96378791698799693</v>
      </c>
      <c r="U28" s="4"/>
    </row>
    <row r="29" spans="1:21" x14ac:dyDescent="0.25">
      <c r="A29" s="68" t="s">
        <v>178</v>
      </c>
      <c r="B29" s="68">
        <v>19</v>
      </c>
      <c r="C29" s="46">
        <v>19.670000000000002</v>
      </c>
      <c r="D29" s="46">
        <v>6.03</v>
      </c>
      <c r="E29" s="46">
        <v>4.58</v>
      </c>
      <c r="F29" s="46">
        <v>25.5</v>
      </c>
      <c r="G29" s="46">
        <v>0.25</v>
      </c>
      <c r="H29" s="46">
        <v>43.37</v>
      </c>
      <c r="I29" s="46"/>
      <c r="J29" s="46"/>
      <c r="K29" s="46">
        <f t="shared" si="0"/>
        <v>99.4</v>
      </c>
      <c r="L29" s="46">
        <v>1.0557573009286356</v>
      </c>
      <c r="M29" s="46">
        <v>0.18584583309832606</v>
      </c>
      <c r="N29" s="46">
        <v>7.3023435473668977E-3</v>
      </c>
      <c r="O29" s="46">
        <v>0.74788489921836421</v>
      </c>
      <c r="P29" s="46">
        <v>6.7714729385732701E-3</v>
      </c>
      <c r="Q29" s="46">
        <v>0.99643815026873384</v>
      </c>
      <c r="R29" s="46">
        <v>0</v>
      </c>
      <c r="S29" s="46">
        <v>0</v>
      </c>
      <c r="T29" s="46">
        <v>0.94381364864090911</v>
      </c>
      <c r="U29" s="4"/>
    </row>
    <row r="30" spans="1:21" x14ac:dyDescent="0.25">
      <c r="A30" s="68" t="s">
        <v>178</v>
      </c>
      <c r="B30" s="68">
        <v>20</v>
      </c>
      <c r="C30" s="46">
        <v>19.329999999999998</v>
      </c>
      <c r="D30" s="46">
        <v>1.06</v>
      </c>
      <c r="E30" s="46">
        <v>0.37</v>
      </c>
      <c r="F30" s="46">
        <v>34.15</v>
      </c>
      <c r="G30" s="46">
        <v>0.12</v>
      </c>
      <c r="H30" s="46">
        <v>43.29</v>
      </c>
      <c r="I30" s="46"/>
      <c r="J30" s="46"/>
      <c r="K30" s="46">
        <f t="shared" si="0"/>
        <v>98.32</v>
      </c>
      <c r="L30" s="46">
        <v>1.0128249365393631</v>
      </c>
      <c r="M30" s="46">
        <v>3.1892177987381601E-2</v>
      </c>
      <c r="N30" s="46">
        <v>3.4217344030082301E-3</v>
      </c>
      <c r="O30" s="46">
        <v>0.97775059717878432</v>
      </c>
      <c r="P30" s="46">
        <v>3.1729788885802518E-3</v>
      </c>
      <c r="Q30" s="46">
        <v>0.97093757500288247</v>
      </c>
      <c r="R30" s="46">
        <v>0</v>
      </c>
      <c r="S30" s="46">
        <v>0</v>
      </c>
      <c r="T30" s="46">
        <v>0.95864303886552982</v>
      </c>
      <c r="U30" s="4"/>
    </row>
    <row r="31" spans="1:21" x14ac:dyDescent="0.25">
      <c r="A31" s="68" t="s">
        <v>178</v>
      </c>
      <c r="B31" s="68">
        <v>21</v>
      </c>
      <c r="C31" s="46">
        <v>19.440000000000001</v>
      </c>
      <c r="D31" s="46">
        <v>0.98</v>
      </c>
      <c r="E31" s="46">
        <v>0.56999999999999995</v>
      </c>
      <c r="F31" s="46">
        <v>33.65</v>
      </c>
      <c r="G31" s="46"/>
      <c r="H31" s="46">
        <v>42.6</v>
      </c>
      <c r="I31" s="46">
        <v>0.56000000000000005</v>
      </c>
      <c r="J31" s="46">
        <v>1.85</v>
      </c>
      <c r="K31" s="46">
        <f t="shared" si="0"/>
        <v>99.65</v>
      </c>
      <c r="L31" s="46">
        <v>1.020666891585126</v>
      </c>
      <c r="M31" s="46">
        <v>2.9545383052112968E-2</v>
      </c>
      <c r="N31" s="46">
        <v>0</v>
      </c>
      <c r="O31" s="46">
        <v>0.9654008697105535</v>
      </c>
      <c r="P31" s="46">
        <v>0</v>
      </c>
      <c r="Q31" s="46">
        <v>0.9574113178059005</v>
      </c>
      <c r="R31" s="46">
        <v>1.1941740074254664E-2</v>
      </c>
      <c r="S31" s="46">
        <v>1.5033797772052746E-2</v>
      </c>
      <c r="T31" s="46">
        <v>0.93802525162642658</v>
      </c>
      <c r="U31" s="4"/>
    </row>
    <row r="32" spans="1:21" x14ac:dyDescent="0.25">
      <c r="A32" s="68" t="s">
        <v>178</v>
      </c>
      <c r="B32" s="68">
        <v>22</v>
      </c>
      <c r="C32" s="46">
        <v>19.510000000000002</v>
      </c>
      <c r="D32" s="46">
        <v>1.07</v>
      </c>
      <c r="E32" s="46">
        <v>0.4</v>
      </c>
      <c r="F32" s="46">
        <v>33.630000000000003</v>
      </c>
      <c r="G32" s="46">
        <v>0.46</v>
      </c>
      <c r="H32" s="46">
        <v>42.95</v>
      </c>
      <c r="I32" s="46">
        <v>0.45</v>
      </c>
      <c r="J32" s="46">
        <v>1.08</v>
      </c>
      <c r="K32" s="46">
        <f t="shared" si="0"/>
        <v>99.550000000000011</v>
      </c>
      <c r="L32" s="46">
        <v>1.0140631943953313</v>
      </c>
      <c r="M32" s="46">
        <v>3.1935028713192426E-2</v>
      </c>
      <c r="N32" s="46">
        <v>1.3011522028680098E-2</v>
      </c>
      <c r="O32" s="46">
        <v>0.95514535620609675</v>
      </c>
      <c r="P32" s="46">
        <v>1.2065601780489665E-2</v>
      </c>
      <c r="Q32" s="46">
        <v>0.95559113070746715</v>
      </c>
      <c r="R32" s="46">
        <v>9.4997479989194639E-3</v>
      </c>
      <c r="S32" s="46">
        <v>8.6884181698225604E-3</v>
      </c>
      <c r="T32" s="46">
        <v>0.94233883646400352</v>
      </c>
      <c r="U32" s="4"/>
    </row>
    <row r="33" spans="1:21" x14ac:dyDescent="0.25">
      <c r="A33" s="68" t="s">
        <v>178</v>
      </c>
      <c r="B33" s="68">
        <v>23</v>
      </c>
      <c r="C33" s="46">
        <v>19.97</v>
      </c>
      <c r="D33" s="46">
        <v>0.42</v>
      </c>
      <c r="E33" s="46">
        <v>0.26</v>
      </c>
      <c r="F33" s="46">
        <v>34.68</v>
      </c>
      <c r="G33" s="46"/>
      <c r="H33" s="46">
        <v>43.59</v>
      </c>
      <c r="I33" s="46"/>
      <c r="J33" s="46"/>
      <c r="K33" s="46">
        <f t="shared" si="0"/>
        <v>98.92</v>
      </c>
      <c r="L33" s="46">
        <v>1.0361401376849377</v>
      </c>
      <c r="M33" s="46">
        <v>1.2513117008129475E-2</v>
      </c>
      <c r="N33" s="46">
        <v>0</v>
      </c>
      <c r="O33" s="46">
        <v>0.98322830385933369</v>
      </c>
      <c r="P33" s="46">
        <v>0</v>
      </c>
      <c r="Q33" s="46">
        <v>0.96811844144759873</v>
      </c>
      <c r="R33" s="46">
        <v>0</v>
      </c>
      <c r="S33" s="46">
        <v>0</v>
      </c>
      <c r="T33" s="46">
        <v>0.93435087227745006</v>
      </c>
      <c r="U33" s="4"/>
    </row>
    <row r="34" spans="1:21" x14ac:dyDescent="0.25">
      <c r="A34" s="8"/>
      <c r="B34" s="3"/>
    </row>
    <row r="35" spans="1:21" x14ac:dyDescent="0.25">
      <c r="A35"/>
      <c r="B35" s="3"/>
    </row>
    <row r="36" spans="1:21" x14ac:dyDescent="0.25">
      <c r="A36"/>
      <c r="B36" s="3"/>
    </row>
    <row r="37" spans="1:21" x14ac:dyDescent="0.25">
      <c r="B37" s="3"/>
    </row>
    <row r="38" spans="1:21" x14ac:dyDescent="0.25">
      <c r="B38" s="3"/>
    </row>
    <row r="39" spans="1:21" x14ac:dyDescent="0.25">
      <c r="B39" s="3"/>
    </row>
    <row r="40" spans="1:21" x14ac:dyDescent="0.25">
      <c r="B40" s="3"/>
    </row>
    <row r="41" spans="1:21" x14ac:dyDescent="0.25">
      <c r="B41" s="3"/>
    </row>
    <row r="42" spans="1:21" ht="14.45" x14ac:dyDescent="0.3">
      <c r="B42" s="3"/>
    </row>
    <row r="43" spans="1:21" ht="14.45" x14ac:dyDescent="0.3">
      <c r="B43" s="3"/>
    </row>
    <row r="44" spans="1:21" ht="14.45" x14ac:dyDescent="0.3">
      <c r="B44" s="3"/>
    </row>
    <row r="45" spans="1:21" ht="14.45" x14ac:dyDescent="0.3">
      <c r="B45" s="3"/>
    </row>
    <row r="46" spans="1:21" x14ac:dyDescent="0.25">
      <c r="B46" s="3"/>
    </row>
    <row r="47" spans="1:21" x14ac:dyDescent="0.25">
      <c r="B47" s="3"/>
    </row>
    <row r="48" spans="1:21" ht="14.45" x14ac:dyDescent="0.3">
      <c r="B48" s="3"/>
    </row>
    <row r="49" spans="2:2" ht="14.45" x14ac:dyDescent="0.3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</sheetData>
  <mergeCells count="12">
    <mergeCell ref="C22:K22"/>
    <mergeCell ref="L22:S22"/>
    <mergeCell ref="A22:A23"/>
    <mergeCell ref="B22:B23"/>
    <mergeCell ref="T22:T23"/>
    <mergeCell ref="K13:Q13"/>
    <mergeCell ref="A13:A14"/>
    <mergeCell ref="B4:B5"/>
    <mergeCell ref="A4:A5"/>
    <mergeCell ref="C4:G4"/>
    <mergeCell ref="B13:B14"/>
    <mergeCell ref="C13:J13"/>
  </mergeCells>
  <pageMargins left="0.7" right="0.7" top="0.75" bottom="0.75" header="0.3" footer="0.3"/>
  <ignoredErrors>
    <ignoredError sqref="K24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A19" workbookViewId="0">
      <selection activeCell="C46" sqref="C46"/>
    </sheetView>
  </sheetViews>
  <sheetFormatPr defaultRowHeight="15" x14ac:dyDescent="0.25"/>
  <cols>
    <col min="1" max="1" width="20.42578125" customWidth="1"/>
    <col min="2" max="17" width="6" customWidth="1"/>
    <col min="18" max="18" width="18.85546875" customWidth="1"/>
    <col min="19" max="19" width="19.28515625" customWidth="1"/>
  </cols>
  <sheetData>
    <row r="1" spans="1:19" ht="15.75" x14ac:dyDescent="0.25">
      <c r="A1" s="28" t="s">
        <v>166</v>
      </c>
    </row>
    <row r="2" spans="1:19" ht="15.75" x14ac:dyDescent="0.25">
      <c r="A2" s="29" t="s">
        <v>167</v>
      </c>
    </row>
    <row r="4" spans="1:19" x14ac:dyDescent="0.25">
      <c r="A4" s="108"/>
      <c r="B4" s="91" t="s">
        <v>196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 t="s">
        <v>195</v>
      </c>
      <c r="S4" s="91"/>
    </row>
    <row r="5" spans="1:19" x14ac:dyDescent="0.25">
      <c r="A5" s="128" t="s">
        <v>190</v>
      </c>
      <c r="B5" s="106" t="s">
        <v>35</v>
      </c>
      <c r="C5" s="106"/>
      <c r="D5" s="106"/>
      <c r="E5" s="106"/>
      <c r="F5" s="106"/>
      <c r="G5" s="106"/>
      <c r="H5" s="106"/>
      <c r="I5" s="106"/>
      <c r="J5" s="106"/>
      <c r="K5" s="106" t="s">
        <v>136</v>
      </c>
      <c r="L5" s="106"/>
      <c r="M5" s="106"/>
      <c r="N5" s="106" t="s">
        <v>137</v>
      </c>
      <c r="O5" s="106"/>
      <c r="P5" s="106"/>
      <c r="Q5" s="106"/>
      <c r="R5" s="87" t="s">
        <v>176</v>
      </c>
      <c r="S5" s="87" t="s">
        <v>39</v>
      </c>
    </row>
    <row r="6" spans="1:19" x14ac:dyDescent="0.25">
      <c r="A6" s="87" t="s">
        <v>66</v>
      </c>
      <c r="B6" s="129">
        <v>2</v>
      </c>
      <c r="C6" s="129">
        <v>3</v>
      </c>
      <c r="D6" s="129">
        <v>4</v>
      </c>
      <c r="E6" s="129">
        <v>5</v>
      </c>
      <c r="F6" s="129">
        <v>6</v>
      </c>
      <c r="G6" s="129">
        <v>7</v>
      </c>
      <c r="H6" s="129">
        <v>12</v>
      </c>
      <c r="I6" s="129">
        <v>13</v>
      </c>
      <c r="J6" s="129">
        <v>15</v>
      </c>
      <c r="K6" s="129">
        <v>2</v>
      </c>
      <c r="L6" s="129">
        <v>3</v>
      </c>
      <c r="M6" s="129">
        <v>15</v>
      </c>
      <c r="N6" s="129">
        <v>18</v>
      </c>
      <c r="O6" s="129">
        <v>20</v>
      </c>
      <c r="P6" s="129">
        <v>25</v>
      </c>
      <c r="Q6" s="129">
        <v>38</v>
      </c>
      <c r="R6" s="129">
        <v>18</v>
      </c>
      <c r="S6" s="129">
        <v>23</v>
      </c>
    </row>
    <row r="7" spans="1:19" x14ac:dyDescent="0.25">
      <c r="A7" s="87" t="s">
        <v>138</v>
      </c>
      <c r="B7" s="87">
        <v>23.84</v>
      </c>
      <c r="C7" s="87">
        <v>24.52</v>
      </c>
      <c r="D7" s="87">
        <v>24.32</v>
      </c>
      <c r="E7" s="87">
        <v>23.1</v>
      </c>
      <c r="F7" s="87">
        <v>23.49</v>
      </c>
      <c r="G7" s="87">
        <v>23.33</v>
      </c>
      <c r="H7" s="87">
        <v>23.26</v>
      </c>
      <c r="I7" s="87">
        <v>23.66</v>
      </c>
      <c r="J7" s="87">
        <v>23.59</v>
      </c>
      <c r="K7" s="87">
        <v>26.3</v>
      </c>
      <c r="L7" s="87">
        <v>25.1</v>
      </c>
      <c r="M7" s="87">
        <v>26.5</v>
      </c>
      <c r="N7" s="87">
        <v>26.6</v>
      </c>
      <c r="O7" s="87">
        <v>27.3</v>
      </c>
      <c r="P7" s="87">
        <v>28</v>
      </c>
      <c r="Q7" s="87">
        <v>29.8</v>
      </c>
      <c r="R7" s="87">
        <v>25.29</v>
      </c>
      <c r="S7" s="87">
        <v>24.28</v>
      </c>
    </row>
    <row r="8" spans="1:19" x14ac:dyDescent="0.25">
      <c r="A8" s="87" t="s">
        <v>139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</row>
    <row r="9" spans="1:19" x14ac:dyDescent="0.25">
      <c r="A9" s="87" t="s">
        <v>140</v>
      </c>
      <c r="B9" s="87">
        <v>21.41</v>
      </c>
      <c r="C9" s="87">
        <v>20.62</v>
      </c>
      <c r="D9" s="87">
        <v>22.73</v>
      </c>
      <c r="E9" s="87">
        <v>20.45</v>
      </c>
      <c r="F9" s="87">
        <v>22.84</v>
      </c>
      <c r="G9" s="87">
        <v>22.1</v>
      </c>
      <c r="H9" s="87">
        <v>21.78</v>
      </c>
      <c r="I9" s="87">
        <v>23.13</v>
      </c>
      <c r="J9" s="87">
        <v>23.23</v>
      </c>
      <c r="K9" s="87">
        <v>20.05</v>
      </c>
      <c r="L9" s="87">
        <v>19.670000000000002</v>
      </c>
      <c r="M9" s="87">
        <v>19.47</v>
      </c>
      <c r="N9" s="87">
        <v>19.07</v>
      </c>
      <c r="O9" s="87">
        <v>18.82</v>
      </c>
      <c r="P9" s="87">
        <v>21.53</v>
      </c>
      <c r="Q9" s="87">
        <v>22.63</v>
      </c>
      <c r="R9" s="87">
        <v>23.38</v>
      </c>
      <c r="S9" s="87">
        <v>21.14</v>
      </c>
    </row>
    <row r="10" spans="1:19" x14ac:dyDescent="0.25">
      <c r="A10" s="87" t="s">
        <v>141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</row>
    <row r="11" spans="1:19" x14ac:dyDescent="0.25">
      <c r="A11" s="87" t="s">
        <v>142</v>
      </c>
      <c r="B11" s="87">
        <v>34.840000000000003</v>
      </c>
      <c r="C11" s="87">
        <v>32.15</v>
      </c>
      <c r="D11" s="87">
        <v>30.47</v>
      </c>
      <c r="E11" s="87">
        <v>35.94</v>
      </c>
      <c r="F11" s="87">
        <v>30.83</v>
      </c>
      <c r="G11" s="87">
        <v>35.4</v>
      </c>
      <c r="H11" s="87">
        <v>33.020000000000003</v>
      </c>
      <c r="I11" s="87">
        <v>31.04</v>
      </c>
      <c r="J11" s="87">
        <v>30.33</v>
      </c>
      <c r="K11" s="87">
        <v>27.91</v>
      </c>
      <c r="L11" s="87">
        <v>34.19</v>
      </c>
      <c r="M11" s="87">
        <v>28.54</v>
      </c>
      <c r="N11" s="87">
        <v>30.94</v>
      </c>
      <c r="O11" s="87">
        <v>27.91</v>
      </c>
      <c r="P11" s="87">
        <v>27.08</v>
      </c>
      <c r="Q11" s="87">
        <v>23.38</v>
      </c>
      <c r="R11" s="87">
        <v>28.6</v>
      </c>
      <c r="S11" s="87">
        <v>29.34</v>
      </c>
    </row>
    <row r="12" spans="1:19" x14ac:dyDescent="0.25">
      <c r="A12" s="87" t="s">
        <v>143</v>
      </c>
      <c r="B12" s="87">
        <v>1.3</v>
      </c>
      <c r="C12" s="87">
        <v>0.72</v>
      </c>
      <c r="D12" s="87">
        <v>0.56000000000000005</v>
      </c>
      <c r="E12" s="87">
        <v>0.74</v>
      </c>
      <c r="F12" s="87">
        <v>0.53</v>
      </c>
      <c r="G12" s="87">
        <v>0.67</v>
      </c>
      <c r="H12" s="87">
        <v>0.56000000000000005</v>
      </c>
      <c r="I12" s="87">
        <v>0</v>
      </c>
      <c r="J12" s="87">
        <v>0.34</v>
      </c>
      <c r="K12" s="87">
        <v>0.56000000000000005</v>
      </c>
      <c r="L12" s="87">
        <v>0.65</v>
      </c>
      <c r="M12" s="87">
        <v>0.6</v>
      </c>
      <c r="N12" s="87"/>
      <c r="O12" s="87"/>
      <c r="P12" s="87">
        <v>7.0000000000000007E-2</v>
      </c>
      <c r="Q12" s="87"/>
      <c r="R12" s="87">
        <v>0.37</v>
      </c>
      <c r="S12" s="87">
        <v>0.21</v>
      </c>
    </row>
    <row r="13" spans="1:19" x14ac:dyDescent="0.25">
      <c r="A13" s="87" t="s">
        <v>144</v>
      </c>
      <c r="B13" s="87">
        <v>4.1100000000000003</v>
      </c>
      <c r="C13" s="87">
        <v>6.57</v>
      </c>
      <c r="D13" s="87">
        <v>7.84</v>
      </c>
      <c r="E13" s="87">
        <v>3.92</v>
      </c>
      <c r="F13" s="87">
        <v>7.66</v>
      </c>
      <c r="G13" s="87">
        <v>3.45</v>
      </c>
      <c r="H13" s="87">
        <v>6.24</v>
      </c>
      <c r="I13" s="87">
        <v>7.83</v>
      </c>
      <c r="J13" s="87">
        <v>7.36</v>
      </c>
      <c r="K13" s="87">
        <v>13.67</v>
      </c>
      <c r="L13" s="87">
        <v>9.1999999999999993</v>
      </c>
      <c r="M13" s="87">
        <v>12.57</v>
      </c>
      <c r="N13" s="87">
        <v>11.15</v>
      </c>
      <c r="O13" s="87">
        <v>13.71</v>
      </c>
      <c r="P13" s="87">
        <v>11.21</v>
      </c>
      <c r="Q13" s="87">
        <v>15.09</v>
      </c>
      <c r="R13" s="87">
        <v>8.6</v>
      </c>
      <c r="S13" s="87">
        <v>8.69</v>
      </c>
    </row>
    <row r="14" spans="1:19" x14ac:dyDescent="0.25">
      <c r="A14" s="87" t="s">
        <v>145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>
        <v>0.05</v>
      </c>
      <c r="M14" s="87"/>
      <c r="N14" s="87"/>
      <c r="O14" s="87"/>
      <c r="P14" s="87">
        <v>0.05</v>
      </c>
      <c r="Q14" s="87">
        <v>7.0000000000000007E-2</v>
      </c>
      <c r="R14" s="87">
        <v>0.05</v>
      </c>
      <c r="S14" s="87">
        <v>0.05</v>
      </c>
    </row>
    <row r="15" spans="1:19" x14ac:dyDescent="0.25">
      <c r="A15" s="87" t="s">
        <v>146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>
        <v>0.12</v>
      </c>
      <c r="S15" s="87">
        <v>0.18</v>
      </c>
    </row>
    <row r="16" spans="1:19" x14ac:dyDescent="0.25">
      <c r="A16" s="87" t="s">
        <v>147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>
        <v>0</v>
      </c>
      <c r="S16" s="87">
        <v>0.21</v>
      </c>
    </row>
    <row r="17" spans="1:19" x14ac:dyDescent="0.25">
      <c r="A17" s="87" t="s">
        <v>191</v>
      </c>
      <c r="B17" s="87">
        <v>85.5</v>
      </c>
      <c r="C17" s="87">
        <v>84.579999999999984</v>
      </c>
      <c r="D17" s="87">
        <v>85.92</v>
      </c>
      <c r="E17" s="87">
        <v>84.149999999999991</v>
      </c>
      <c r="F17" s="87">
        <v>85.35</v>
      </c>
      <c r="G17" s="87">
        <v>84.95</v>
      </c>
      <c r="H17" s="87">
        <v>84.86</v>
      </c>
      <c r="I17" s="87">
        <v>85.66</v>
      </c>
      <c r="J17" s="87">
        <v>84.850000000000009</v>
      </c>
      <c r="K17" s="87">
        <v>88.490000000000009</v>
      </c>
      <c r="L17" s="87">
        <v>88.860000000000014</v>
      </c>
      <c r="M17" s="87">
        <v>87.679999999999978</v>
      </c>
      <c r="N17" s="87">
        <v>87.76</v>
      </c>
      <c r="O17" s="87">
        <v>87.740000000000009</v>
      </c>
      <c r="P17" s="87">
        <v>87.939999999999984</v>
      </c>
      <c r="Q17" s="87">
        <v>90.97</v>
      </c>
      <c r="R17" s="87">
        <v>86.410000000000011</v>
      </c>
      <c r="S17" s="87">
        <v>84.1</v>
      </c>
    </row>
    <row r="18" spans="1:19" x14ac:dyDescent="0.25">
      <c r="A18" s="87" t="s">
        <v>148</v>
      </c>
      <c r="B18" s="87">
        <v>5.5845878053362057</v>
      </c>
      <c r="C18" s="87">
        <v>5.6987192633426664</v>
      </c>
      <c r="D18" s="87">
        <v>5.4839963224092934</v>
      </c>
      <c r="E18" s="87">
        <v>5.52183932665376</v>
      </c>
      <c r="F18" s="87">
        <v>5.3385706317820407</v>
      </c>
      <c r="G18" s="87">
        <v>5.5132919677756167</v>
      </c>
      <c r="H18" s="87">
        <v>5.3929612954466766</v>
      </c>
      <c r="I18" s="87">
        <v>5.3473413021912393</v>
      </c>
      <c r="J18" s="87">
        <v>5.3898165122320663</v>
      </c>
      <c r="K18" s="87">
        <v>5.5919662647387893</v>
      </c>
      <c r="L18" s="87">
        <v>5.5086140940834571</v>
      </c>
      <c r="M18" s="87">
        <v>5.7296449394282867</v>
      </c>
      <c r="N18" s="87">
        <v>5.8135440812491037</v>
      </c>
      <c r="O18" s="87">
        <v>5.8583968041189483</v>
      </c>
      <c r="P18" s="87">
        <v>6.0352119205656702</v>
      </c>
      <c r="Q18" s="87">
        <v>6.0484463277995815</v>
      </c>
      <c r="R18" s="87">
        <v>5.6121173940279041</v>
      </c>
      <c r="S18" s="87">
        <v>5.5511519785910739</v>
      </c>
    </row>
    <row r="19" spans="1:19" x14ac:dyDescent="0.25">
      <c r="A19" s="87" t="s">
        <v>149</v>
      </c>
      <c r="B19" s="87">
        <v>0</v>
      </c>
      <c r="C19" s="87">
        <v>0</v>
      </c>
      <c r="D19" s="87">
        <v>0</v>
      </c>
      <c r="E19" s="87">
        <v>0</v>
      </c>
      <c r="F19" s="87">
        <v>0</v>
      </c>
      <c r="G19" s="87">
        <v>0</v>
      </c>
      <c r="H19" s="87">
        <v>0</v>
      </c>
      <c r="I19" s="87">
        <v>0</v>
      </c>
      <c r="J19" s="87">
        <v>0</v>
      </c>
      <c r="K19" s="87">
        <v>0</v>
      </c>
      <c r="L19" s="87">
        <v>0</v>
      </c>
      <c r="M19" s="87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</row>
    <row r="20" spans="1:19" x14ac:dyDescent="0.25">
      <c r="A20" s="87" t="s">
        <v>150</v>
      </c>
      <c r="B20" s="87">
        <v>5.9097925219118439</v>
      </c>
      <c r="C20" s="87">
        <v>5.6469787333560539</v>
      </c>
      <c r="D20" s="87">
        <v>6.0395379463137964</v>
      </c>
      <c r="E20" s="87">
        <v>5.7601765155617102</v>
      </c>
      <c r="F20" s="87">
        <v>6.1165815457584793</v>
      </c>
      <c r="G20" s="87">
        <v>6.1540245044841946</v>
      </c>
      <c r="H20" s="87">
        <v>5.9504000234746082</v>
      </c>
      <c r="I20" s="87">
        <v>6.159840845368393</v>
      </c>
      <c r="J20" s="87">
        <v>6.2541161667165293</v>
      </c>
      <c r="K20" s="87">
        <v>5.0233549384505194</v>
      </c>
      <c r="L20" s="87">
        <v>5.0867885102252428</v>
      </c>
      <c r="M20" s="87">
        <v>4.9604203652598935</v>
      </c>
      <c r="N20" s="87">
        <v>4.9111219742285313</v>
      </c>
      <c r="O20" s="87">
        <v>4.7588985928534617</v>
      </c>
      <c r="P20" s="87">
        <v>5.4682607736663869</v>
      </c>
      <c r="Q20" s="87">
        <v>5.4123118904725889</v>
      </c>
      <c r="R20" s="87">
        <v>6.11354507731712</v>
      </c>
      <c r="S20" s="87">
        <v>5.6952148506895091</v>
      </c>
    </row>
    <row r="21" spans="1:19" x14ac:dyDescent="0.25">
      <c r="A21" s="87" t="s">
        <v>151</v>
      </c>
      <c r="B21" s="87">
        <v>0</v>
      </c>
      <c r="C21" s="87">
        <v>0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  <c r="I21" s="87">
        <v>0</v>
      </c>
      <c r="J21" s="87">
        <v>0</v>
      </c>
      <c r="K21" s="87">
        <v>0</v>
      </c>
      <c r="L21" s="87">
        <v>0</v>
      </c>
      <c r="M21" s="87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</row>
    <row r="22" spans="1:19" x14ac:dyDescent="0.25">
      <c r="A22" s="87" t="s">
        <v>152</v>
      </c>
      <c r="B22" s="87">
        <v>0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</row>
    <row r="23" spans="1:19" x14ac:dyDescent="0.25">
      <c r="A23" s="87" t="s">
        <v>153</v>
      </c>
      <c r="B23" s="87">
        <v>6.8136200670948996</v>
      </c>
      <c r="C23" s="87">
        <v>6.2381048284113598</v>
      </c>
      <c r="D23" s="87">
        <v>5.7361557229624944</v>
      </c>
      <c r="E23" s="87">
        <v>7.1724041428945489</v>
      </c>
      <c r="F23" s="87">
        <v>5.8496569161124468</v>
      </c>
      <c r="G23" s="87">
        <v>6.9841636924511006</v>
      </c>
      <c r="H23" s="87">
        <v>6.3915995329163291</v>
      </c>
      <c r="I23" s="87">
        <v>5.8567916026822893</v>
      </c>
      <c r="J23" s="87">
        <v>5.785399375515154</v>
      </c>
      <c r="K23" s="87">
        <v>4.9543139633886435</v>
      </c>
      <c r="L23" s="87">
        <v>6.2644453177312469</v>
      </c>
      <c r="M23" s="87">
        <v>5.1517015952870979</v>
      </c>
      <c r="N23" s="87">
        <v>5.6453976348624213</v>
      </c>
      <c r="O23" s="87">
        <v>5.0002402080415855</v>
      </c>
      <c r="P23" s="87">
        <v>4.8730183589815104</v>
      </c>
      <c r="Q23" s="87">
        <v>3.9617491035342138</v>
      </c>
      <c r="R23" s="87">
        <v>5.2985720612262988</v>
      </c>
      <c r="S23" s="87">
        <v>5.6002761036075492</v>
      </c>
    </row>
    <row r="24" spans="1:19" x14ac:dyDescent="0.25">
      <c r="A24" s="87" t="s">
        <v>154</v>
      </c>
      <c r="B24" s="87">
        <v>0.25785977115697784</v>
      </c>
      <c r="C24" s="87">
        <v>0.14169178171467653</v>
      </c>
      <c r="D24" s="87">
        <v>0.10692443874739899</v>
      </c>
      <c r="E24" s="87">
        <v>0.14978174065250008</v>
      </c>
      <c r="F24" s="87">
        <v>0.10199366876303771</v>
      </c>
      <c r="G24" s="87">
        <v>0.13406839923478489</v>
      </c>
      <c r="H24" s="87">
        <v>0.10994133039897482</v>
      </c>
      <c r="I24" s="87">
        <v>0</v>
      </c>
      <c r="J24" s="87">
        <v>6.5777948541582074E-2</v>
      </c>
      <c r="K24" s="87">
        <v>0.10082127592282571</v>
      </c>
      <c r="L24" s="87">
        <v>0.12079177193323089</v>
      </c>
      <c r="M24" s="87">
        <v>0.10984706422608402</v>
      </c>
      <c r="N24" s="87">
        <v>0</v>
      </c>
      <c r="O24" s="87">
        <v>0</v>
      </c>
      <c r="P24" s="87">
        <v>1.2775794020484073E-2</v>
      </c>
      <c r="Q24" s="87">
        <v>0</v>
      </c>
      <c r="R24" s="87">
        <v>6.9524041437144926E-2</v>
      </c>
      <c r="S24" s="87">
        <v>4.0654544346909162E-2</v>
      </c>
    </row>
    <row r="25" spans="1:19" x14ac:dyDescent="0.25">
      <c r="A25" s="87" t="s">
        <v>155</v>
      </c>
      <c r="B25" s="87">
        <v>1.4341398345000735</v>
      </c>
      <c r="C25" s="87">
        <v>2.2745053931752435</v>
      </c>
      <c r="D25" s="87">
        <v>2.6333855695670176</v>
      </c>
      <c r="E25" s="87">
        <v>1.3957982742374782</v>
      </c>
      <c r="F25" s="87">
        <v>2.5931972375839951</v>
      </c>
      <c r="G25" s="87">
        <v>1.2144514360543028</v>
      </c>
      <c r="H25" s="87">
        <v>2.1550978177634077</v>
      </c>
      <c r="I25" s="87">
        <v>2.6360262497580784</v>
      </c>
      <c r="J25" s="87">
        <v>2.5048899969946685</v>
      </c>
      <c r="K25" s="87">
        <v>4.3295435574992212</v>
      </c>
      <c r="L25" s="87">
        <v>3.0076081931342116</v>
      </c>
      <c r="M25" s="87">
        <v>4.0483860357986403</v>
      </c>
      <c r="N25" s="87">
        <v>3.6299363096599446</v>
      </c>
      <c r="O25" s="87">
        <v>4.3824643949860054</v>
      </c>
      <c r="P25" s="87">
        <v>3.5991911328215727</v>
      </c>
      <c r="Q25" s="87">
        <v>4.5622765930400178</v>
      </c>
      <c r="R25" s="87">
        <v>2.8427663977756019</v>
      </c>
      <c r="S25" s="87">
        <v>2.9595045773423636</v>
      </c>
    </row>
    <row r="26" spans="1:19" x14ac:dyDescent="0.25">
      <c r="A26" s="87" t="s">
        <v>156</v>
      </c>
      <c r="B26" s="87">
        <v>0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1.1752112892604066E-2</v>
      </c>
      <c r="M26" s="87">
        <v>0</v>
      </c>
      <c r="N26" s="87">
        <v>0</v>
      </c>
      <c r="O26" s="87">
        <v>0</v>
      </c>
      <c r="P26" s="87">
        <v>1.1542019944377107E-2</v>
      </c>
      <c r="Q26" s="87">
        <v>1.5216085153600682E-2</v>
      </c>
      <c r="R26" s="87">
        <v>1.1882976681807579E-2</v>
      </c>
      <c r="S26" s="87">
        <v>1.2242828402139238E-2</v>
      </c>
    </row>
    <row r="27" spans="1:19" x14ac:dyDescent="0.25">
      <c r="A27" s="87" t="s">
        <v>157</v>
      </c>
      <c r="B27" s="87">
        <v>0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5.1592051534124057E-2</v>
      </c>
      <c r="S27" s="87">
        <v>7.9731617433905999E-2</v>
      </c>
    </row>
    <row r="28" spans="1:19" x14ac:dyDescent="0.25">
      <c r="A28" s="87" t="s">
        <v>158</v>
      </c>
      <c r="B28" s="87">
        <v>0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6.1223499586544952E-2</v>
      </c>
    </row>
    <row r="29" spans="1:19" x14ac:dyDescent="0.25">
      <c r="A29" s="87" t="s">
        <v>159</v>
      </c>
      <c r="B29" s="87">
        <v>4.2528098363759756</v>
      </c>
      <c r="C29" s="87">
        <v>4.3271510016506403</v>
      </c>
      <c r="D29" s="87">
        <v>4.2382328656384551</v>
      </c>
      <c r="E29" s="87">
        <v>4.358992078892264</v>
      </c>
      <c r="F29" s="87">
        <v>4.2724239112297404</v>
      </c>
      <c r="G29" s="87">
        <v>4.1663417638700944</v>
      </c>
      <c r="H29" s="87">
        <v>4.3283193405393554</v>
      </c>
      <c r="I29" s="87">
        <v>4.2464089262201838</v>
      </c>
      <c r="J29" s="87">
        <v>4.1780336605257027</v>
      </c>
      <c r="K29" s="87">
        <v>4.6923393984053448</v>
      </c>
      <c r="L29" s="87">
        <v>4.6964226413993444</v>
      </c>
      <c r="M29" s="87">
        <v>4.6549673476559112</v>
      </c>
      <c r="N29" s="87">
        <v>4.637666972261183</v>
      </c>
      <c r="O29" s="87">
        <v>4.6913523015137955</v>
      </c>
      <c r="P29" s="87">
        <v>4.2424926429117837</v>
      </c>
      <c r="Q29" s="87">
        <v>4.2620128482871156</v>
      </c>
      <c r="R29" s="87">
        <v>4.1054312502195227</v>
      </c>
      <c r="S29" s="87">
        <v>4.3002176126484111</v>
      </c>
    </row>
    <row r="30" spans="1:19" x14ac:dyDescent="0.25">
      <c r="A30" s="87" t="s">
        <v>165</v>
      </c>
      <c r="B30" s="87">
        <v>1.7471901636240248</v>
      </c>
      <c r="C30" s="87">
        <v>1.6728489983493602</v>
      </c>
      <c r="D30" s="87">
        <v>1.7617671343615449</v>
      </c>
      <c r="E30" s="87">
        <v>1.6410079211077351</v>
      </c>
      <c r="F30" s="87">
        <v>1.72757608877026</v>
      </c>
      <c r="G30" s="87">
        <v>1.8336582361299056</v>
      </c>
      <c r="H30" s="87">
        <v>1.6716806594606424</v>
      </c>
      <c r="I30" s="87">
        <v>1.7535910737798162</v>
      </c>
      <c r="J30" s="87">
        <v>1.8219663394742978</v>
      </c>
      <c r="K30" s="87">
        <v>1.3076606015946544</v>
      </c>
      <c r="L30" s="87">
        <v>1.29770130215435</v>
      </c>
      <c r="M30" s="87">
        <v>1.3450326523440901</v>
      </c>
      <c r="N30" s="87">
        <v>1.3623330277388175</v>
      </c>
      <c r="O30" s="87">
        <v>1.308647698486205</v>
      </c>
      <c r="P30" s="87">
        <v>1.7517363471160285</v>
      </c>
      <c r="Q30" s="87">
        <v>1.7303791091360852</v>
      </c>
      <c r="R30" s="87">
        <v>1.8628312356725121</v>
      </c>
      <c r="S30" s="87">
        <v>1.6231834146402915</v>
      </c>
    </row>
    <row r="31" spans="1:19" x14ac:dyDescent="0.25">
      <c r="A31" s="87" t="s">
        <v>209</v>
      </c>
      <c r="B31" s="87">
        <v>6.8136200670948996</v>
      </c>
      <c r="C31" s="87">
        <v>6.2381048284113598</v>
      </c>
      <c r="D31" s="87">
        <v>5.7361557229624944</v>
      </c>
      <c r="E31" s="87">
        <v>7.1724041428945489</v>
      </c>
      <c r="F31" s="87">
        <v>5.8496569161124468</v>
      </c>
      <c r="G31" s="87">
        <v>6.9841636924511006</v>
      </c>
      <c r="H31" s="87">
        <v>6.3915995329163291</v>
      </c>
      <c r="I31" s="87">
        <v>5.8567916026822893</v>
      </c>
      <c r="J31" s="87">
        <v>5.785399375515154</v>
      </c>
      <c r="K31" s="87">
        <v>4.9543139633886435</v>
      </c>
      <c r="L31" s="87">
        <v>6.2644453177312469</v>
      </c>
      <c r="M31" s="87">
        <v>5.1517015952870979</v>
      </c>
      <c r="N31" s="87">
        <v>5.6453976348624213</v>
      </c>
      <c r="O31" s="87">
        <v>5.0002402080415855</v>
      </c>
      <c r="P31" s="87">
        <v>4.8730183589815104</v>
      </c>
      <c r="Q31" s="87">
        <v>3.9617491035342138</v>
      </c>
      <c r="R31" s="87">
        <v>5.2985720612262988</v>
      </c>
      <c r="S31" s="87">
        <v>5.6002761036075492</v>
      </c>
    </row>
    <row r="32" spans="1:19" x14ac:dyDescent="0.25">
      <c r="A32" s="87" t="s">
        <v>161</v>
      </c>
      <c r="B32" s="87">
        <v>2.4154121946637943</v>
      </c>
      <c r="C32" s="87">
        <v>2.3012807366573336</v>
      </c>
      <c r="D32" s="87">
        <v>2.5160036775907066</v>
      </c>
      <c r="E32" s="87">
        <v>2.47816067334624</v>
      </c>
      <c r="F32" s="87">
        <v>2.6614293682179593</v>
      </c>
      <c r="G32" s="87">
        <v>2.4867080322243833</v>
      </c>
      <c r="H32" s="87">
        <v>2.6070387045533234</v>
      </c>
      <c r="I32" s="87">
        <v>2.6526586978087607</v>
      </c>
      <c r="J32" s="87">
        <v>2.6101834877679337</v>
      </c>
      <c r="K32" s="87">
        <v>2.4080337352612107</v>
      </c>
      <c r="L32" s="87">
        <v>2.4913859059165429</v>
      </c>
      <c r="M32" s="87">
        <v>2.2703550605717133</v>
      </c>
      <c r="N32" s="87">
        <v>2.1864559187508963</v>
      </c>
      <c r="O32" s="87">
        <v>2.1416031958810517</v>
      </c>
      <c r="P32" s="87">
        <v>1.9647880794343298</v>
      </c>
      <c r="Q32" s="87">
        <v>1.9515536722004185</v>
      </c>
      <c r="R32" s="87">
        <v>2.3878826059720959</v>
      </c>
      <c r="S32" s="87">
        <v>2.4488480214089261</v>
      </c>
    </row>
    <row r="33" spans="1:19" x14ac:dyDescent="0.25">
      <c r="A33" s="87" t="s">
        <v>162</v>
      </c>
      <c r="B33" s="87">
        <v>3.4943803272480496</v>
      </c>
      <c r="C33" s="87">
        <v>3.3456979966987204</v>
      </c>
      <c r="D33" s="87">
        <v>3.5235342687230897</v>
      </c>
      <c r="E33" s="87">
        <v>3.2820158422154702</v>
      </c>
      <c r="F33" s="87">
        <v>3.4551521775405201</v>
      </c>
      <c r="G33" s="87">
        <v>3.6673164722598113</v>
      </c>
      <c r="H33" s="87">
        <v>3.3433613189212847</v>
      </c>
      <c r="I33" s="87">
        <v>3.5071821475596323</v>
      </c>
      <c r="J33" s="87">
        <v>3.6439326789485955</v>
      </c>
      <c r="K33" s="87">
        <v>2.6153212031893087</v>
      </c>
      <c r="L33" s="87">
        <v>2.5954026043087</v>
      </c>
      <c r="M33" s="87">
        <v>2.6900653046881802</v>
      </c>
      <c r="N33" s="87">
        <v>2.724666055477635</v>
      </c>
      <c r="O33" s="87">
        <v>2.61729539697241</v>
      </c>
      <c r="P33" s="87">
        <v>3.5034726942320571</v>
      </c>
      <c r="Q33" s="87">
        <v>3.4607582182721703</v>
      </c>
      <c r="R33" s="87">
        <v>3.7256624713450242</v>
      </c>
      <c r="S33" s="87">
        <v>3.246366829280583</v>
      </c>
    </row>
    <row r="34" spans="1:19" x14ac:dyDescent="0.25">
      <c r="A34" s="87" t="s">
        <v>163</v>
      </c>
      <c r="B34" s="87">
        <v>0.94497188939038534</v>
      </c>
      <c r="C34" s="87">
        <v>1.009162515467074</v>
      </c>
      <c r="D34" s="87">
        <v>0.90801587326004385</v>
      </c>
      <c r="E34" s="87">
        <v>0.95862328380665807</v>
      </c>
      <c r="F34" s="87">
        <v>0.8728029851059621</v>
      </c>
      <c r="G34" s="87">
        <v>0.89588398027312022</v>
      </c>
      <c r="H34" s="87">
        <v>0.90631911706291857</v>
      </c>
      <c r="I34" s="87">
        <v>0.86809731556813274</v>
      </c>
      <c r="J34" s="87">
        <v>0.86180306993910083</v>
      </c>
      <c r="K34" s="87">
        <v>1.1131935396274548</v>
      </c>
      <c r="L34" s="87">
        <v>1.0829257168860627</v>
      </c>
      <c r="M34" s="87">
        <v>1.1550724570755388</v>
      </c>
      <c r="N34" s="87">
        <v>1.1837507013175601</v>
      </c>
      <c r="O34" s="87">
        <v>1.2310404791807554</v>
      </c>
      <c r="P34" s="87">
        <v>1.1036803419525201</v>
      </c>
      <c r="Q34" s="87">
        <v>1.1175346968541842</v>
      </c>
      <c r="R34" s="87">
        <v>0.91798086430250658</v>
      </c>
      <c r="S34" s="87">
        <v>0.97470457640750929</v>
      </c>
    </row>
    <row r="35" spans="1:19" x14ac:dyDescent="0.25">
      <c r="A35" s="87" t="s">
        <v>164</v>
      </c>
      <c r="B35" s="87">
        <v>0.83138914157020327</v>
      </c>
      <c r="C35" s="87">
        <v>0.73718210985616084</v>
      </c>
      <c r="D35" s="87">
        <v>0.68932976867349183</v>
      </c>
      <c r="E35" s="87">
        <v>0.83989437822146862</v>
      </c>
      <c r="F35" s="87">
        <v>0.69651920180860638</v>
      </c>
      <c r="G35" s="87">
        <v>0.85425446292166329</v>
      </c>
      <c r="H35" s="87">
        <v>0.75104680960360248</v>
      </c>
      <c r="I35" s="87">
        <v>0.6896170039722882</v>
      </c>
      <c r="J35" s="87">
        <v>0.7002309937494029</v>
      </c>
      <c r="K35" s="87">
        <v>0.53865831199565584</v>
      </c>
      <c r="L35" s="87">
        <v>0.67979796296207429</v>
      </c>
      <c r="M35" s="87">
        <v>0.56515419621178709</v>
      </c>
      <c r="N35" s="87">
        <v>0.60864629442224705</v>
      </c>
      <c r="O35" s="87">
        <v>0.53292098809421318</v>
      </c>
      <c r="P35" s="87">
        <v>0.57581645558832228</v>
      </c>
      <c r="Q35" s="87">
        <v>0.46477442050959827</v>
      </c>
      <c r="R35" s="87">
        <v>0.65377980722200668</v>
      </c>
      <c r="S35" s="87">
        <v>0.65588897540470414</v>
      </c>
    </row>
    <row r="36" spans="1:19" x14ac:dyDescent="0.25">
      <c r="A36" s="87" t="s">
        <v>160</v>
      </c>
      <c r="B36" s="87">
        <v>0.16861085842979676</v>
      </c>
      <c r="C36" s="87">
        <v>0.26281789014383922</v>
      </c>
      <c r="D36" s="87">
        <v>0.31067023132650823</v>
      </c>
      <c r="E36" s="87">
        <v>0.16010562177853138</v>
      </c>
      <c r="F36" s="87">
        <v>0.30348079819139362</v>
      </c>
      <c r="G36" s="87">
        <v>0.14574553707833665</v>
      </c>
      <c r="H36" s="87">
        <v>0.24895319039639752</v>
      </c>
      <c r="I36" s="87">
        <v>0.3103829960277118</v>
      </c>
      <c r="J36" s="87">
        <v>0.29976900625059705</v>
      </c>
      <c r="K36" s="87">
        <v>0.46134168800434416</v>
      </c>
      <c r="L36" s="87">
        <v>0.32020203703792571</v>
      </c>
      <c r="M36" s="87">
        <v>0.43484580378821291</v>
      </c>
      <c r="N36" s="87">
        <v>0.39135370557775301</v>
      </c>
      <c r="O36" s="87">
        <v>0.46707901190578688</v>
      </c>
      <c r="P36" s="87">
        <v>0.42418354441167766</v>
      </c>
      <c r="Q36" s="87">
        <v>0.53522557949040173</v>
      </c>
      <c r="R36" s="87">
        <v>0.34622019277799326</v>
      </c>
      <c r="S36" s="87">
        <v>0.34411102459529586</v>
      </c>
    </row>
    <row r="37" spans="1:19" x14ac:dyDescent="0.25">
      <c r="A37" s="46" t="s">
        <v>168</v>
      </c>
      <c r="B37" s="129">
        <v>326.93092764185167</v>
      </c>
      <c r="C37" s="129">
        <v>308.55706400143276</v>
      </c>
      <c r="D37" s="129">
        <v>343.12500965017921</v>
      </c>
      <c r="E37" s="129">
        <v>337.03271737706848</v>
      </c>
      <c r="F37" s="129">
        <v>366.53688798829376</v>
      </c>
      <c r="G37" s="129">
        <v>338.40874471655832</v>
      </c>
      <c r="H37" s="129">
        <v>357.78061119185315</v>
      </c>
      <c r="I37" s="129">
        <v>365.12491003805542</v>
      </c>
      <c r="J37" s="129">
        <v>358.28688543887677</v>
      </c>
      <c r="K37" s="129">
        <v>325.74307979247294</v>
      </c>
      <c r="L37" s="129">
        <v>339.16182905323592</v>
      </c>
      <c r="M37" s="129">
        <v>303.57838270435536</v>
      </c>
      <c r="N37" s="129">
        <v>290.07157732142048</v>
      </c>
      <c r="O37" s="129">
        <v>282.85080026041624</v>
      </c>
      <c r="P37" s="129">
        <v>254.38558220482153</v>
      </c>
      <c r="Q37" s="129">
        <v>252.2549935124043</v>
      </c>
      <c r="R37" s="129">
        <v>322.4989776997993</v>
      </c>
      <c r="S37" s="129">
        <v>332.31371457939304</v>
      </c>
    </row>
    <row r="38" spans="1:19" x14ac:dyDescent="0.25">
      <c r="A38" s="46" t="s">
        <v>169</v>
      </c>
      <c r="B38" s="129">
        <v>274.03369263436218</v>
      </c>
      <c r="C38" s="129">
        <v>261.93575808567732</v>
      </c>
      <c r="D38" s="129">
        <v>284.69638982461493</v>
      </c>
      <c r="E38" s="129">
        <v>280.68503137470145</v>
      </c>
      <c r="F38" s="129">
        <v>300.1115130311037</v>
      </c>
      <c r="G38" s="129">
        <v>281.59105141578465</v>
      </c>
      <c r="H38" s="129">
        <v>294.34610268265226</v>
      </c>
      <c r="I38" s="129">
        <v>299.18182196772864</v>
      </c>
      <c r="J38" s="129">
        <v>294.67944970340096</v>
      </c>
      <c r="K38" s="129">
        <v>273.25157593768836</v>
      </c>
      <c r="L38" s="129">
        <v>282.08690602715353</v>
      </c>
      <c r="M38" s="129">
        <v>258.65763642060165</v>
      </c>
      <c r="N38" s="129">
        <v>249.76432738759502</v>
      </c>
      <c r="O38" s="129">
        <v>245.00993876339149</v>
      </c>
      <c r="P38" s="129">
        <v>226.26753642003897</v>
      </c>
      <c r="Q38" s="129">
        <v>224.86468925324436</v>
      </c>
      <c r="R38" s="129">
        <v>271.11555623304218</v>
      </c>
      <c r="S38" s="129">
        <v>277.57789026934614</v>
      </c>
    </row>
    <row r="39" spans="1:19" x14ac:dyDescent="0.25">
      <c r="A39" s="46" t="s">
        <v>170</v>
      </c>
      <c r="B39" s="129">
        <v>257.89002942203388</v>
      </c>
      <c r="C39" s="129">
        <v>247.58167613489033</v>
      </c>
      <c r="D39" s="129">
        <v>266.97545215999259</v>
      </c>
      <c r="E39" s="129">
        <v>263.5574720166324</v>
      </c>
      <c r="F39" s="129">
        <v>280.11030053744605</v>
      </c>
      <c r="G39" s="129">
        <v>264.3294694705063</v>
      </c>
      <c r="H39" s="129">
        <v>275.19773579525616</v>
      </c>
      <c r="I39" s="129">
        <v>279.31813358608724</v>
      </c>
      <c r="J39" s="129">
        <v>275.48177261519976</v>
      </c>
      <c r="K39" s="129">
        <v>257.22360696879252</v>
      </c>
      <c r="L39" s="129">
        <v>264.75197502238211</v>
      </c>
      <c r="M39" s="129">
        <v>244.78846907083712</v>
      </c>
      <c r="N39" s="129">
        <v>237.21069858158091</v>
      </c>
      <c r="O39" s="129">
        <v>233.15960065197658</v>
      </c>
      <c r="P39" s="129">
        <v>217.18965933450863</v>
      </c>
      <c r="Q39" s="129">
        <v>215.99432767314178</v>
      </c>
      <c r="R39" s="129">
        <v>255.40355697139967</v>
      </c>
      <c r="S39" s="129">
        <v>260.90995329365421</v>
      </c>
    </row>
    <row r="40" spans="1:19" x14ac:dyDescent="0.25">
      <c r="A40" s="79" t="s">
        <v>171</v>
      </c>
    </row>
    <row r="41" spans="1:19" ht="14.45" customHeight="1" x14ac:dyDescent="0.25">
      <c r="A41" s="81" t="s">
        <v>168</v>
      </c>
      <c r="B41" s="104" t="s">
        <v>172</v>
      </c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</row>
    <row r="42" spans="1:19" ht="29.45" customHeight="1" x14ac:dyDescent="0.25">
      <c r="A42" s="81" t="s">
        <v>169</v>
      </c>
      <c r="B42" s="104" t="s">
        <v>173</v>
      </c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</row>
    <row r="43" spans="1:19" ht="27.6" customHeight="1" x14ac:dyDescent="0.25">
      <c r="A43" s="81" t="s">
        <v>170</v>
      </c>
      <c r="B43" s="104" t="s">
        <v>174</v>
      </c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</row>
    <row r="44" spans="1:19" x14ac:dyDescent="0.25">
      <c r="B44" s="80"/>
    </row>
    <row r="45" spans="1:19" x14ac:dyDescent="0.25">
      <c r="B45" s="80"/>
    </row>
  </sheetData>
  <mergeCells count="8">
    <mergeCell ref="R4:S4"/>
    <mergeCell ref="B4:Q4"/>
    <mergeCell ref="B41:S41"/>
    <mergeCell ref="B42:S42"/>
    <mergeCell ref="B43:S43"/>
    <mergeCell ref="B5:J5"/>
    <mergeCell ref="N5:Q5"/>
    <mergeCell ref="K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Табл 1</vt:lpstr>
      <vt:lpstr>Табл 2</vt:lpstr>
      <vt:lpstr>Табл 3</vt:lpstr>
      <vt:lpstr>Табл 4</vt:lpstr>
      <vt:lpstr>Табл 5-7</vt:lpstr>
      <vt:lpstr>Табл 8-10</vt:lpstr>
      <vt:lpstr>Табл 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2026-08-05T10:59:00Z</dcterms:modified>
</cp:coreProperties>
</file>